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5"/>
    <sheet state="visible" name="Single-Day Shoot" sheetId="2" r:id="rId6"/>
    <sheet state="visible" name="Short Film-Music Video" sheetId="3" r:id="rId7"/>
    <sheet state="visible" name="Corporate-NGO Project" sheetId="4" r:id="rId8"/>
  </sheets>
  <definedNames/>
  <calcPr/>
</workbook>
</file>

<file path=xl/sharedStrings.xml><?xml version="1.0" encoding="utf-8"?>
<sst xmlns="http://schemas.openxmlformats.org/spreadsheetml/2006/main" count="376" uniqueCount="241">
  <si>
    <t>Video Production Budget Templates</t>
  </si>
  <si>
    <t>Ethiopia Edition  |  All figures in Ethiopian Birr (ETB)</t>
  </si>
  <si>
    <t>HOW TO USE THESE TEMPLATES</t>
  </si>
  <si>
    <t>1. Yellow cells with blue text are INPUTS — change these.</t>
  </si>
  <si>
    <t>Quantities, day rates, unit costs, and percentages.</t>
  </si>
  <si>
    <t>2. Black cells are FORMULAS — do not type over them.</t>
  </si>
  <si>
    <t>Line totals, subtotals, contingency, and grand total.</t>
  </si>
  <si>
    <t>3. Fill in Quantity and Rate; Total calculates automatically.</t>
  </si>
  <si>
    <t>Use the Notes column to record assumptions.</t>
  </si>
  <si>
    <t>4. Adjust the contingency % at the bottom of each sheet.</t>
  </si>
  <si>
    <t>10% for low-risk shoots; 15% for complex or remote shoots.</t>
  </si>
  <si>
    <t>5. Adjust the profit margin % to reflect your target.</t>
  </si>
  <si>
    <t>Typical: 20–30% on commercial work, 15–20% on NGO/corporate, 30%+ on premium niches.</t>
  </si>
  <si>
    <t>6. Add or delete rows as needed.</t>
  </si>
  <si>
    <t>If you add rows, extend the subtotal SUM ranges to include them.</t>
  </si>
  <si>
    <t>THREE TEMPLATES INCLUDED</t>
  </si>
  <si>
    <t>Single-Day Shoot</t>
  </si>
  <si>
    <t>For events, single-day commercials, social media shoots, real estate, product videos.</t>
  </si>
  <si>
    <t>Short Film / Music Video</t>
  </si>
  <si>
    <t>For multi-day creative productions — music videos, short films, fashion films, brand stories.</t>
  </si>
  <si>
    <t>Corporate / NGO Project</t>
  </si>
  <si>
    <t>For larger projects with multiple deliverables, longer timelines, often higher budgets.</t>
  </si>
  <si>
    <t>PRICING REMINDERS</t>
  </si>
  <si>
    <t>Always quote in writing before starting work.</t>
  </si>
  <si>
    <t>Build contingency into every budget — never skip it.</t>
  </si>
  <si>
    <t>Charge for prep and travel days, not just shoot days.</t>
  </si>
  <si>
    <t>Include VAT or TOT separately on client invoices if you are registered.</t>
  </si>
  <si>
    <t>Get 50% deposit on signing — non-negotiable for new clients.</t>
  </si>
  <si>
    <t>Update your rates at least once a year.</t>
  </si>
  <si>
    <t>INDICATIVE DAY RATES (ADDIS ABABA, 2026)</t>
  </si>
  <si>
    <t>Beginner solo videographer (basic kit)</t>
  </si>
  <si>
    <t>ETB 3,000 – 10,000 / day</t>
  </si>
  <si>
    <t>Experienced solo (pro kit, 3+ years)</t>
  </si>
  <si>
    <t>ETB 10,000 – 45,000 / day</t>
  </si>
  <si>
    <t>Established with team (DP + assistant + sound)</t>
  </si>
  <si>
    <t>ETB 50,000 – 150,000+ / day</t>
  </si>
  <si>
    <t>International / NGO (USD-denominated)</t>
  </si>
  <si>
    <t>USD 300 – 800 / day solo  |  USD 1,000 – 2,500+ / day with crew</t>
  </si>
  <si>
    <t>BUDGET — Single-Day Shoot</t>
  </si>
  <si>
    <t>Commercial / Event / Social Content  |  All figures in ETB</t>
  </si>
  <si>
    <t>Project name:</t>
  </si>
  <si>
    <t>Client:</t>
  </si>
  <si>
    <t>Shoot date:</t>
  </si>
  <si>
    <t>Prepared by:</t>
  </si>
  <si>
    <t>Description</t>
  </si>
  <si>
    <t>Qty</t>
  </si>
  <si>
    <t>Unit</t>
  </si>
  <si>
    <t>Rate (ETB)</t>
  </si>
  <si>
    <t>Total (ETB)</t>
  </si>
  <si>
    <t>Notes</t>
  </si>
  <si>
    <t>1. PRE-PRODUCTION</t>
  </si>
  <si>
    <t>Pre-production / planning day</t>
  </si>
  <si>
    <t>day</t>
  </si>
  <si>
    <t>Concept, call sheet, location scout</t>
  </si>
  <si>
    <t>Location scout (transport + time)</t>
  </si>
  <si>
    <t>trip</t>
  </si>
  <si>
    <t>Permit fees (city/private)</t>
  </si>
  <si>
    <t>lump</t>
  </si>
  <si>
    <t>Adjust per location</t>
  </si>
  <si>
    <t>Subtotal — Pre-production</t>
  </si>
  <si>
    <t>2. CREW</t>
  </si>
  <si>
    <t>Director / DP (you)</t>
  </si>
  <si>
    <t>Your day rate</t>
  </si>
  <si>
    <t>Camera assistant</t>
  </si>
  <si>
    <t>Sound operator</t>
  </si>
  <si>
    <t>Production assistant / runner</t>
  </si>
  <si>
    <t>Subtotal — Crew</t>
  </si>
  <si>
    <t>3. EQUIPMENT</t>
  </si>
  <si>
    <t>Camera body + lens kit</t>
  </si>
  <si>
    <t>Own kit or rental rate</t>
  </si>
  <si>
    <t>Tripod / gimbal</t>
  </si>
  <si>
    <t>Audio kit (lavs, boom, recorder)</t>
  </si>
  <si>
    <t>Lighting kit (LED panels + stands)</t>
  </si>
  <si>
    <t>Storage media (SD cards / SSD)</t>
  </si>
  <si>
    <t>card</t>
  </si>
  <si>
    <t>Subtotal — Equipment</t>
  </si>
  <si>
    <t>4. LOGISTICS &amp; PRODUCTION COSTS</t>
  </si>
  <si>
    <t>Transport (vehicle + fuel)</t>
  </si>
  <si>
    <t>Crew meals</t>
  </si>
  <si>
    <t>person</t>
  </si>
  <si>
    <t>Per person per day</t>
  </si>
  <si>
    <t>Water + refreshments</t>
  </si>
  <si>
    <t>Parking / tolls / incidentals</t>
  </si>
  <si>
    <t>Subtotal — Logistics</t>
  </si>
  <si>
    <t>5. POST-PRODUCTION</t>
  </si>
  <si>
    <t>Editing (main video)</t>
  </si>
  <si>
    <t>Adjust for length &amp; complexity</t>
  </si>
  <si>
    <t>Colour grading</t>
  </si>
  <si>
    <t>Sound mix</t>
  </si>
  <si>
    <t>Music licensing</t>
  </si>
  <si>
    <t>track</t>
  </si>
  <si>
    <t>Royalty-free or licensed</t>
  </si>
  <si>
    <t>Motion graphics / titles</t>
  </si>
  <si>
    <t>Revisions (2 rounds included)</t>
  </si>
  <si>
    <t>Beyond 2 rounds — bill hourly</t>
  </si>
  <si>
    <t>Delivery (export / formats)</t>
  </si>
  <si>
    <t>Subtotal — Post-production</t>
  </si>
  <si>
    <t>6. TOTALS &amp; MARGINS</t>
  </si>
  <si>
    <t>DIRECT COSTS SUBTOTAL</t>
  </si>
  <si>
    <t>Contingency</t>
  </si>
  <si>
    <t>Profit margin</t>
  </si>
  <si>
    <t>SUBTOTAL (before tax)</t>
  </si>
  <si>
    <t>VAT (if registered)</t>
  </si>
  <si>
    <t>Set to 0% if not VAT registered</t>
  </si>
  <si>
    <t>CLIENT QUOTE — GRAND TOTAL</t>
  </si>
  <si>
    <t>PAYMENT SCHEDULE</t>
  </si>
  <si>
    <t>50% deposit on signing</t>
  </si>
  <si>
    <t>50%</t>
  </si>
  <si>
    <t>25% on shoot day</t>
  </si>
  <si>
    <t>25%</t>
  </si>
  <si>
    <t>25% on final delivery</t>
  </si>
  <si>
    <t>BUDGET — Short Film / Music Video</t>
  </si>
  <si>
    <t>Multi-day Creative Production  |  All figures in ETB</t>
  </si>
  <si>
    <t>Director:</t>
  </si>
  <si>
    <t>Shoot days:</t>
  </si>
  <si>
    <t>1. DEVELOPMENT &amp; PRE-PRODUCTION</t>
  </si>
  <si>
    <t>Script / treatment writing</t>
  </si>
  <si>
    <t>Director prep days</t>
  </si>
  <si>
    <t>Storyboarding / shot list</t>
  </si>
  <si>
    <t>Location scouting (multi-day)</t>
  </si>
  <si>
    <t>Casting (talent + audition time)</t>
  </si>
  <si>
    <t>Filming permits</t>
  </si>
  <si>
    <t>EMA + Regional Bureau if applicable</t>
  </si>
  <si>
    <t>Subtotal — Development</t>
  </si>
  <si>
    <t>2. TALENT &amp; CASTING</t>
  </si>
  <si>
    <t>Lead talent / actor / artist</t>
  </si>
  <si>
    <t>Supporting cast</t>
  </si>
  <si>
    <t>Total for all supporting</t>
  </si>
  <si>
    <t>Extras</t>
  </si>
  <si>
    <t>Stylist / wardrobe</t>
  </si>
  <si>
    <t>Hair &amp; makeup artist</t>
  </si>
  <si>
    <t>Wardrobe purchase / rental</t>
  </si>
  <si>
    <t>Subtotal — Talent</t>
  </si>
  <si>
    <t>3. CREW</t>
  </si>
  <si>
    <t>Director</t>
  </si>
  <si>
    <t>Director of Photography (DP)</t>
  </si>
  <si>
    <t>1st AC / Focus puller</t>
  </si>
  <si>
    <t>Gaffer + lighting assistant</t>
  </si>
  <si>
    <t>Sound recordist</t>
  </si>
  <si>
    <t>Production assistants (x2)</t>
  </si>
  <si>
    <t>Total for both</t>
  </si>
  <si>
    <t>4. EQUIPMENT</t>
  </si>
  <si>
    <t>Cinema camera package</t>
  </si>
  <si>
    <t>Sony FX6 / Canon C70 / similar</t>
  </si>
  <si>
    <t>Cinema lens kit</t>
  </si>
  <si>
    <t>Gimbal / steadicam</t>
  </si>
  <si>
    <t>Slider / jib</t>
  </si>
  <si>
    <t>Lighting package</t>
  </si>
  <si>
    <t>Audio package</t>
  </si>
  <si>
    <t>Drone (if permitted)</t>
  </si>
  <si>
    <t>Licensed local operator + Min. Aviation permit</t>
  </si>
  <si>
    <t>Storage / data wrangling</t>
  </si>
  <si>
    <t>5. ART DEPARTMENT</t>
  </si>
  <si>
    <t>Production designer</t>
  </si>
  <si>
    <t>Prep + shoot</t>
  </si>
  <si>
    <t>Set dressing / props</t>
  </si>
  <si>
    <t>Location fees</t>
  </si>
  <si>
    <t>Subtotal — Art Dept</t>
  </si>
  <si>
    <t>6. LOGISTICS &amp; PRODUCTION COSTS</t>
  </si>
  <si>
    <t>Transport (vehicle hire)</t>
  </si>
  <si>
    <t>Fuel</t>
  </si>
  <si>
    <t>Crew &amp; talent meals</t>
  </si>
  <si>
    <t>person/day</t>
  </si>
  <si>
    <t>15 people × 3 days</t>
  </si>
  <si>
    <t>Water &amp; refreshments</t>
  </si>
  <si>
    <t>Accommodation (if remote)</t>
  </si>
  <si>
    <t>room/night</t>
  </si>
  <si>
    <t>Set qty if needed</t>
  </si>
  <si>
    <t>Insurance (equipment + production)</t>
  </si>
  <si>
    <t>7. POST-PRODUCTION</t>
  </si>
  <si>
    <t>Editor (offline edit)</t>
  </si>
  <si>
    <t>Colourist</t>
  </si>
  <si>
    <t>Sound design + mix</t>
  </si>
  <si>
    <t>VFX / motion graphics</t>
  </si>
  <si>
    <t>Original music composition</t>
  </si>
  <si>
    <t>or use licensed track</t>
  </si>
  <si>
    <t>Master deliverables (multiple formats)</t>
  </si>
  <si>
    <t>8. TOTALS &amp; MARGINS</t>
  </si>
  <si>
    <t>Production fee / profit margin</t>
  </si>
  <si>
    <t>BUDGET — Corporate / NGO Project</t>
  </si>
  <si>
    <t>Multi-deliverable Production  |  All figures in ETB</t>
  </si>
  <si>
    <t>Client / Organization:</t>
  </si>
  <si>
    <t>Project duration (weeks):</t>
  </si>
  <si>
    <t>Deliverables:</t>
  </si>
  <si>
    <t>1. PROJECT MANAGEMENT &amp; PRE-PRODUCTION</t>
  </si>
  <si>
    <t>Project management (across timeline)</t>
  </si>
  <si>
    <t>week</t>
  </si>
  <si>
    <t>Producer time</t>
  </si>
  <si>
    <t>Creative concept development</t>
  </si>
  <si>
    <t>Treatment + scripts for all deliverables</t>
  </si>
  <si>
    <t>Client meetings &amp; approvals</t>
  </si>
  <si>
    <t>meeting</t>
  </si>
  <si>
    <t>Research &amp; interview prep</t>
  </si>
  <si>
    <t>Location scouting &amp; logistics</t>
  </si>
  <si>
    <t>Filming permits &amp; site letters</t>
  </si>
  <si>
    <t>EMA + Regional bureaus + site fees</t>
  </si>
  <si>
    <t>Travel coordination &amp; fixer fees</t>
  </si>
  <si>
    <t>Subtotal — Project Mgmt &amp; Pre-pro</t>
  </si>
  <si>
    <t>2. CREW (PRODUCTION DAYS)</t>
  </si>
  <si>
    <t>Director / Producer</t>
  </si>
  <si>
    <t>Director of Photography</t>
  </si>
  <si>
    <t>Production assistant</t>
  </si>
  <si>
    <t>Translator / fixer (per region)</t>
  </si>
  <si>
    <t>Camera package</t>
  </si>
  <si>
    <t>Lens kit</t>
  </si>
  <si>
    <t>Audio package (lavs, boom, recorder)</t>
  </si>
  <si>
    <t>Drone (with licensed operator)</t>
  </si>
  <si>
    <t>Permit pre-arranged</t>
  </si>
  <si>
    <t>Gimbal / stabilizer</t>
  </si>
  <si>
    <t>Storage &amp; backup drives</t>
  </si>
  <si>
    <t>4. LOGISTICS, TRAVEL &amp; PRODUCTION COSTS</t>
  </si>
  <si>
    <t>Vehicle hire (4x4 if regional)</t>
  </si>
  <si>
    <t>Domestic flights (if needed)</t>
  </si>
  <si>
    <t>ticket</t>
  </si>
  <si>
    <t>Crew flights to regional locations</t>
  </si>
  <si>
    <t>Accommodation</t>
  </si>
  <si>
    <t>Crew nights across project</t>
  </si>
  <si>
    <t>Per diems (crew, regional)</t>
  </si>
  <si>
    <t>Meals on production days (Addis)</t>
  </si>
  <si>
    <t>Local guides / community fees</t>
  </si>
  <si>
    <t>Insurance (equipment + crew)</t>
  </si>
  <si>
    <t>Contributor consent / appearance fees</t>
  </si>
  <si>
    <t>5. POST-PRODUCTION (MULTIPLE DELIVERABLES)</t>
  </si>
  <si>
    <t>Editor — main film</t>
  </si>
  <si>
    <t>Main 5-min film</t>
  </si>
  <si>
    <t>Editor — short cutdowns</t>
  </si>
  <si>
    <t>Social cutdowns / teasers</t>
  </si>
  <si>
    <t>Subtitles &amp; translations</t>
  </si>
  <si>
    <t>Amharic + English + others</t>
  </si>
  <si>
    <t>Motion graphics package</t>
  </si>
  <si>
    <t>Lower-thirds, titles, infographics</t>
  </si>
  <si>
    <t>Master deliverables &amp; exports</t>
  </si>
  <si>
    <t>Multiple formats, multiple platforms</t>
  </si>
  <si>
    <t>Contingency (10–15% — higher for regional work)</t>
  </si>
  <si>
    <t>Production company fee / profit margin</t>
  </si>
  <si>
    <t>Less: client withholding tax (informational, 2%)</t>
  </si>
  <si>
    <t>NGOs/corporates often withhold; you reconcile at year-end</t>
  </si>
  <si>
    <t>VAT (if VAT-registered)</t>
  </si>
  <si>
    <t>Set to 0% if not registered</t>
  </si>
  <si>
    <t>Net to producer after withholding (cash received)</t>
  </si>
  <si>
    <t>Withholding is later credited against income tax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</si>
</sst>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ETB &quot;#,##0;[RED]&quot;(ETB &quot;#,##0\);\-"/>
    <numFmt numFmtId="165" formatCode="0.0%;[RED]\(0.0%\);\-"/>
  </numFmts>
  <fonts count="14">
    <font>
      <sz val="11.0"/>
      <color theme="1"/>
      <name val="Calibri"/>
      <scheme val="minor"/>
    </font>
    <font>
      <b/>
      <sz val="18.0"/>
      <color rgb="FFFFFFFF"/>
      <name val="Calibri"/>
    </font>
    <font/>
    <font>
      <color theme="1"/>
      <name val="Calibri"/>
    </font>
    <font>
      <i/>
      <sz val="11.0"/>
      <color rgb="FFFFFFFF"/>
      <name val="Calibri"/>
    </font>
    <font>
      <b/>
      <sz val="11.0"/>
      <color rgb="FF1F3864"/>
      <name val="Calibri"/>
    </font>
    <font>
      <b/>
      <sz val="10.0"/>
      <color theme="1"/>
      <name val="Calibri"/>
    </font>
    <font>
      <sz val="10.0"/>
      <color theme="1"/>
      <name val="Calibri"/>
    </font>
    <font>
      <sz val="10.0"/>
      <color rgb="FF0000FF"/>
      <name val="Calibri"/>
    </font>
    <font>
      <b/>
      <sz val="11.0"/>
      <color rgb="FFFFFFFF"/>
      <name val="Calibri"/>
    </font>
    <font>
      <sz val="10.0"/>
      <color rgb="FF000000"/>
      <name val="Calibri"/>
    </font>
    <font>
      <i/>
      <sz val="9.0"/>
      <color rgb="FF595959"/>
      <name val="Calibri"/>
    </font>
    <font>
      <sz val="11.0"/>
      <color theme="1"/>
      <name val="Calibri"/>
    </font>
    <font>
      <b/>
      <sz val="12.0"/>
      <color rgb="FFFFFFFF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BDD7EE"/>
        <bgColor rgb="FFBDD7EE"/>
      </patternFill>
    </fill>
    <fill>
      <patternFill patternType="solid">
        <fgColor rgb="FFFFF2CC"/>
        <bgColor rgb="FFFFF2CC"/>
      </patternFill>
    </fill>
    <fill>
      <patternFill patternType="solid">
        <fgColor rgb="FF2E75B6"/>
        <bgColor rgb="FF2E75B6"/>
      </patternFill>
    </fill>
    <fill>
      <patternFill patternType="solid">
        <fgColor rgb="FF8FAADC"/>
        <bgColor rgb="FF8FAADC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/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1" fillId="2" fontId="4" numFmtId="0" xfId="0" applyAlignment="1" applyBorder="1" applyFont="1">
      <alignment horizontal="center" shrinkToFit="0" vertical="center" wrapText="1"/>
    </xf>
    <xf borderId="1" fillId="3" fontId="5" numFmtId="0" xfId="0" applyAlignment="1" applyBorder="1" applyFill="1" applyFont="1">
      <alignment horizontal="left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readingOrder="0" shrinkToFit="0" vertical="center" wrapText="1"/>
    </xf>
    <xf borderId="1" fillId="4" fontId="8" numFmtId="0" xfId="0" applyAlignment="1" applyBorder="1" applyFill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4" fillId="5" fontId="9" numFmtId="0" xfId="0" applyAlignment="1" applyBorder="1" applyFill="1" applyFont="1">
      <alignment horizontal="center" shrinkToFit="0" vertical="center" wrapText="1"/>
    </xf>
    <xf borderId="5" fillId="3" fontId="5" numFmtId="0" xfId="0" applyAlignment="1" applyBorder="1" applyFont="1">
      <alignment horizontal="left" shrinkToFit="0" vertical="center" wrapText="1"/>
    </xf>
    <xf borderId="6" fillId="0" fontId="2" numFmtId="0" xfId="0" applyBorder="1" applyFont="1"/>
    <xf borderId="7" fillId="0" fontId="2" numFmtId="0" xfId="0" applyBorder="1" applyFont="1"/>
    <xf borderId="4" fillId="0" fontId="7" numFmtId="0" xfId="0" applyAlignment="1" applyBorder="1" applyFont="1">
      <alignment horizontal="left" shrinkToFit="0" vertical="center" wrapText="1"/>
    </xf>
    <xf borderId="4" fillId="4" fontId="8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4" fillId="4" fontId="8" numFmtId="164" xfId="0" applyAlignment="1" applyBorder="1" applyFont="1" applyNumberFormat="1">
      <alignment horizontal="right" shrinkToFit="0" vertical="center" wrapText="0"/>
    </xf>
    <xf borderId="4" fillId="0" fontId="10" numFmtId="164" xfId="0" applyAlignment="1" applyBorder="1" applyFont="1" applyNumberFormat="1">
      <alignment horizontal="right" shrinkToFit="0" vertical="center" wrapText="0"/>
    </xf>
    <xf borderId="4" fillId="0" fontId="11" numFmtId="0" xfId="0" applyAlignment="1" applyBorder="1" applyFont="1">
      <alignment horizontal="left" shrinkToFit="0" vertical="center" wrapText="1"/>
    </xf>
    <xf borderId="5" fillId="6" fontId="9" numFmtId="0" xfId="0" applyAlignment="1" applyBorder="1" applyFill="1" applyFont="1">
      <alignment horizontal="right" shrinkToFit="0" vertical="center" wrapText="0"/>
    </xf>
    <xf borderId="4" fillId="6" fontId="9" numFmtId="164" xfId="0" applyAlignment="1" applyBorder="1" applyFont="1" applyNumberFormat="1">
      <alignment horizontal="right" shrinkToFit="0" vertical="center" wrapText="0"/>
    </xf>
    <xf borderId="4" fillId="6" fontId="12" numFmtId="0" xfId="0" applyAlignment="1" applyBorder="1" applyFont="1">
      <alignment shrinkToFit="0" vertical="bottom" wrapText="0"/>
    </xf>
    <xf borderId="5" fillId="0" fontId="6" numFmtId="0" xfId="0" applyAlignment="1" applyBorder="1" applyFont="1">
      <alignment horizontal="right" shrinkToFit="0" vertical="center" wrapText="0"/>
    </xf>
    <xf borderId="4" fillId="0" fontId="6" numFmtId="164" xfId="0" applyAlignment="1" applyBorder="1" applyFont="1" applyNumberFormat="1">
      <alignment horizontal="right" shrinkToFit="0" vertical="center" wrapText="0"/>
    </xf>
    <xf borderId="4" fillId="0" fontId="12" numFmtId="0" xfId="0" applyAlignment="1" applyBorder="1" applyFont="1">
      <alignment shrinkToFit="0" vertical="bottom" wrapText="0"/>
    </xf>
    <xf borderId="4" fillId="4" fontId="8" numFmtId="165" xfId="0" applyAlignment="1" applyBorder="1" applyFont="1" applyNumberFormat="1">
      <alignment horizontal="center" shrinkToFit="0" vertical="center" wrapText="1"/>
    </xf>
    <xf borderId="4" fillId="0" fontId="11" numFmtId="0" xfId="0" applyAlignment="1" applyBorder="1" applyFont="1">
      <alignment shrinkToFit="0" vertical="bottom" wrapText="0"/>
    </xf>
    <xf borderId="5" fillId="2" fontId="13" numFmtId="0" xfId="0" applyAlignment="1" applyBorder="1" applyFont="1">
      <alignment horizontal="right" shrinkToFit="0" vertical="center" wrapText="0"/>
    </xf>
    <xf borderId="4" fillId="2" fontId="13" numFmtId="164" xfId="0" applyAlignment="1" applyBorder="1" applyFont="1" applyNumberFormat="1">
      <alignment horizontal="right" shrinkToFit="0" vertical="center" wrapText="0"/>
    </xf>
    <xf borderId="4" fillId="2" fontId="12" numFmtId="0" xfId="0" applyAlignment="1" applyBorder="1" applyFont="1">
      <alignment shrinkToFit="0" vertical="bottom" wrapText="0"/>
    </xf>
    <xf borderId="4" fillId="0" fontId="7" numFmtId="0" xfId="0" applyAlignment="1" applyBorder="1" applyFont="1">
      <alignment shrinkToFit="0" vertical="bottom" wrapText="0"/>
    </xf>
    <xf borderId="5" fillId="0" fontId="7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22.0"/>
    <col customWidth="1" min="7" max="26" width="8.71"/>
  </cols>
  <sheetData>
    <row r="1" ht="33.7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0" customHeight="1">
      <c r="A2" s="5" t="s">
        <v>1</v>
      </c>
      <c r="B2" s="2"/>
      <c r="C2" s="2"/>
      <c r="D2" s="2"/>
      <c r="E2" s="2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9.5" customHeight="1">
      <c r="A5" s="6" t="s">
        <v>2</v>
      </c>
      <c r="B5" s="2"/>
      <c r="C5" s="2"/>
      <c r="D5" s="2"/>
      <c r="E5" s="2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3.25" customHeight="1">
      <c r="A7" s="7" t="s">
        <v>3</v>
      </c>
      <c r="C7" s="8" t="s">
        <v>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3.25" customHeight="1">
      <c r="A8" s="7" t="s">
        <v>5</v>
      </c>
      <c r="C8" s="8" t="s">
        <v>6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3.25" customHeight="1">
      <c r="A9" s="7" t="s">
        <v>7</v>
      </c>
      <c r="C9" s="8" t="s">
        <v>8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3.25" customHeight="1">
      <c r="A10" s="7" t="s">
        <v>9</v>
      </c>
      <c r="C10" s="8" t="s">
        <v>10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0" customHeight="1">
      <c r="A11" s="7" t="s">
        <v>11</v>
      </c>
      <c r="C11" s="8" t="s">
        <v>12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0" customHeight="1">
      <c r="A12" s="7" t="s">
        <v>13</v>
      </c>
      <c r="C12" s="8" t="s">
        <v>14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9.5" customHeight="1">
      <c r="A14" s="6" t="s">
        <v>15</v>
      </c>
      <c r="B14" s="2"/>
      <c r="C14" s="2"/>
      <c r="D14" s="2"/>
      <c r="E14" s="2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0" customHeight="1">
      <c r="A16" s="7" t="s">
        <v>16</v>
      </c>
      <c r="C16" s="8" t="s">
        <v>17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0" customHeight="1">
      <c r="A17" s="7" t="s">
        <v>18</v>
      </c>
      <c r="C17" s="8" t="s">
        <v>19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0" customHeight="1">
      <c r="A18" s="7" t="s">
        <v>20</v>
      </c>
      <c r="C18" s="8" t="s">
        <v>21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9.5" customHeight="1">
      <c r="A20" s="6" t="s">
        <v>22</v>
      </c>
      <c r="B20" s="2"/>
      <c r="C20" s="2"/>
      <c r="D20" s="2"/>
      <c r="E20" s="2"/>
      <c r="F20" s="3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0" customHeight="1">
      <c r="A22" s="7" t="s">
        <v>23</v>
      </c>
      <c r="C22" s="8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3.25" customHeight="1">
      <c r="A23" s="7" t="s">
        <v>24</v>
      </c>
      <c r="C23" s="8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3.25" customHeight="1">
      <c r="A24" s="7" t="s">
        <v>25</v>
      </c>
      <c r="C24" s="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3.25" customHeight="1">
      <c r="A25" s="7" t="s">
        <v>26</v>
      </c>
      <c r="C25" s="8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3.25" customHeight="1">
      <c r="A26" s="7" t="s">
        <v>27</v>
      </c>
      <c r="C26" s="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0" customHeight="1">
      <c r="A27" s="7" t="s">
        <v>28</v>
      </c>
      <c r="C27" s="8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9.5" customHeight="1">
      <c r="A29" s="6" t="s">
        <v>29</v>
      </c>
      <c r="B29" s="2"/>
      <c r="C29" s="2"/>
      <c r="D29" s="2"/>
      <c r="E29" s="2"/>
      <c r="F29" s="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0" customHeight="1">
      <c r="A31" s="7" t="s">
        <v>30</v>
      </c>
      <c r="C31" s="9" t="s">
        <v>31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0" customHeight="1">
      <c r="A32" s="7" t="s">
        <v>32</v>
      </c>
      <c r="C32" s="9" t="s">
        <v>33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0" customHeight="1">
      <c r="A33" s="7" t="s">
        <v>34</v>
      </c>
      <c r="C33" s="8" t="s">
        <v>35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0" customHeight="1">
      <c r="A34" s="7" t="s">
        <v>36</v>
      </c>
      <c r="C34" s="8" t="s">
        <v>37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4">
    <mergeCell ref="A1:F1"/>
    <mergeCell ref="A2:F2"/>
    <mergeCell ref="A5:F5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4:F14"/>
    <mergeCell ref="A16:B16"/>
    <mergeCell ref="C16:F16"/>
    <mergeCell ref="A17:B17"/>
    <mergeCell ref="C17:F17"/>
    <mergeCell ref="A18:B18"/>
    <mergeCell ref="A24:B24"/>
    <mergeCell ref="A25:B25"/>
    <mergeCell ref="A26:B26"/>
    <mergeCell ref="A27:B27"/>
    <mergeCell ref="A31:B31"/>
    <mergeCell ref="A32:B32"/>
    <mergeCell ref="A33:B33"/>
    <mergeCell ref="A34:B34"/>
    <mergeCell ref="C25:F25"/>
    <mergeCell ref="C26:F26"/>
    <mergeCell ref="C27:F27"/>
    <mergeCell ref="A29:F29"/>
    <mergeCell ref="C31:F31"/>
    <mergeCell ref="C32:F32"/>
    <mergeCell ref="C33:F33"/>
    <mergeCell ref="C34:F34"/>
    <mergeCell ref="C18:F18"/>
    <mergeCell ref="A20:F20"/>
    <mergeCell ref="A22:B22"/>
    <mergeCell ref="C22:F22"/>
    <mergeCell ref="A23:B23"/>
    <mergeCell ref="C23:F23"/>
    <mergeCell ref="C24:F24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9.0" topLeftCell="A10" activePane="bottomLeft" state="frozen"/>
      <selection activeCell="B11" sqref="B11" pane="bottomLeft"/>
    </sheetView>
  </sheetViews>
  <sheetFormatPr customHeight="1" defaultColWidth="14.43" defaultRowHeight="15.0"/>
  <cols>
    <col customWidth="1" min="1" max="1" width="40.0"/>
    <col customWidth="1" min="2" max="2" width="8.0"/>
    <col customWidth="1" min="3" max="3" width="10.0"/>
    <col customWidth="1" min="4" max="4" width="14.0"/>
    <col customWidth="1" min="5" max="5" width="16.0"/>
    <col customWidth="1" min="6" max="6" width="36.0"/>
    <col customWidth="1" min="7" max="26" width="8.71"/>
  </cols>
  <sheetData>
    <row r="1" ht="33.75" customHeight="1">
      <c r="A1" s="1" t="s">
        <v>38</v>
      </c>
      <c r="B1" s="2"/>
      <c r="C1" s="2"/>
      <c r="D1" s="2"/>
      <c r="E1" s="2"/>
      <c r="F1" s="3"/>
    </row>
    <row r="2" ht="18.0" customHeight="1">
      <c r="A2" s="5" t="s">
        <v>39</v>
      </c>
      <c r="B2" s="2"/>
      <c r="C2" s="2"/>
      <c r="D2" s="2"/>
      <c r="E2" s="2"/>
      <c r="F2" s="3"/>
    </row>
    <row r="3" ht="7.5" customHeight="1">
      <c r="A3" s="4"/>
      <c r="B3" s="4"/>
      <c r="C3" s="4"/>
      <c r="D3" s="4"/>
      <c r="E3" s="4"/>
      <c r="F3" s="4"/>
    </row>
    <row r="4">
      <c r="A4" s="7" t="s">
        <v>40</v>
      </c>
      <c r="B4" s="10"/>
      <c r="C4" s="2"/>
      <c r="D4" s="2"/>
      <c r="E4" s="2"/>
      <c r="F4" s="3"/>
    </row>
    <row r="5">
      <c r="A5" s="11" t="s">
        <v>41</v>
      </c>
      <c r="B5" s="10"/>
      <c r="C5" s="2"/>
      <c r="D5" s="2"/>
      <c r="E5" s="2"/>
      <c r="F5" s="3"/>
    </row>
    <row r="6">
      <c r="A6" s="11" t="s">
        <v>42</v>
      </c>
      <c r="B6" s="10"/>
      <c r="C6" s="2"/>
      <c r="D6" s="2"/>
      <c r="E6" s="2"/>
      <c r="F6" s="3"/>
    </row>
    <row r="7">
      <c r="A7" s="11" t="s">
        <v>43</v>
      </c>
      <c r="B7" s="10"/>
      <c r="C7" s="2"/>
      <c r="D7" s="2"/>
      <c r="E7" s="2"/>
      <c r="F7" s="3"/>
    </row>
    <row r="8">
      <c r="A8" s="4"/>
      <c r="B8" s="4"/>
      <c r="C8" s="4"/>
      <c r="D8" s="4"/>
      <c r="E8" s="4"/>
      <c r="F8" s="4"/>
    </row>
    <row r="9" ht="21.75" customHeight="1">
      <c r="A9" s="12" t="s">
        <v>44</v>
      </c>
      <c r="B9" s="12" t="s">
        <v>45</v>
      </c>
      <c r="C9" s="12" t="s">
        <v>46</v>
      </c>
      <c r="D9" s="12" t="s">
        <v>47</v>
      </c>
      <c r="E9" s="12" t="s">
        <v>48</v>
      </c>
      <c r="F9" s="12" t="s">
        <v>49</v>
      </c>
    </row>
    <row r="10" ht="19.5" customHeight="1">
      <c r="A10" s="13" t="s">
        <v>50</v>
      </c>
      <c r="B10" s="14"/>
      <c r="C10" s="14"/>
      <c r="D10" s="14"/>
      <c r="E10" s="14"/>
      <c r="F10" s="15"/>
    </row>
    <row r="11">
      <c r="A11" s="16" t="s">
        <v>51</v>
      </c>
      <c r="B11" s="17">
        <v>1.0</v>
      </c>
      <c r="C11" s="18" t="s">
        <v>52</v>
      </c>
      <c r="D11" s="19">
        <v>5000.0</v>
      </c>
      <c r="E11" s="20">
        <f t="shared" ref="E11:E13" si="1">B11*D11</f>
        <v>5000</v>
      </c>
      <c r="F11" s="21" t="s">
        <v>53</v>
      </c>
    </row>
    <row r="12">
      <c r="A12" s="16" t="s">
        <v>54</v>
      </c>
      <c r="B12" s="17">
        <v>1.0</v>
      </c>
      <c r="C12" s="18" t="s">
        <v>55</v>
      </c>
      <c r="D12" s="19">
        <v>2500.0</v>
      </c>
      <c r="E12" s="20">
        <f t="shared" si="1"/>
        <v>2500</v>
      </c>
      <c r="F12" s="21"/>
    </row>
    <row r="13">
      <c r="A13" s="16" t="s">
        <v>56</v>
      </c>
      <c r="B13" s="17">
        <v>1.0</v>
      </c>
      <c r="C13" s="18" t="s">
        <v>57</v>
      </c>
      <c r="D13" s="19">
        <v>3000.0</v>
      </c>
      <c r="E13" s="20">
        <f t="shared" si="1"/>
        <v>3000</v>
      </c>
      <c r="F13" s="21" t="s">
        <v>58</v>
      </c>
    </row>
    <row r="14" ht="19.5" customHeight="1">
      <c r="A14" s="22" t="s">
        <v>59</v>
      </c>
      <c r="B14" s="14"/>
      <c r="C14" s="14"/>
      <c r="D14" s="15"/>
      <c r="E14" s="23">
        <f>SUM(E11:E13)</f>
        <v>10500</v>
      </c>
      <c r="F14" s="24"/>
    </row>
    <row r="15">
      <c r="A15" s="4"/>
      <c r="B15" s="4"/>
      <c r="C15" s="4"/>
      <c r="D15" s="4"/>
      <c r="E15" s="4"/>
      <c r="F15" s="4"/>
    </row>
    <row r="16" ht="19.5" customHeight="1">
      <c r="A16" s="13" t="s">
        <v>60</v>
      </c>
      <c r="B16" s="14"/>
      <c r="C16" s="14"/>
      <c r="D16" s="14"/>
      <c r="E16" s="14"/>
      <c r="F16" s="15"/>
    </row>
    <row r="17">
      <c r="A17" s="16" t="s">
        <v>61</v>
      </c>
      <c r="B17" s="17">
        <v>1.0</v>
      </c>
      <c r="C17" s="18" t="s">
        <v>52</v>
      </c>
      <c r="D17" s="19">
        <v>18000.0</v>
      </c>
      <c r="E17" s="20">
        <f t="shared" ref="E17:E20" si="2">B17*D17</f>
        <v>18000</v>
      </c>
      <c r="F17" s="21" t="s">
        <v>62</v>
      </c>
    </row>
    <row r="18">
      <c r="A18" s="16" t="s">
        <v>63</v>
      </c>
      <c r="B18" s="17">
        <v>1.0</v>
      </c>
      <c r="C18" s="18" t="s">
        <v>52</v>
      </c>
      <c r="D18" s="19">
        <v>4000.0</v>
      </c>
      <c r="E18" s="20">
        <f t="shared" si="2"/>
        <v>4000</v>
      </c>
      <c r="F18" s="21"/>
    </row>
    <row r="19">
      <c r="A19" s="16" t="s">
        <v>64</v>
      </c>
      <c r="B19" s="17">
        <v>1.0</v>
      </c>
      <c r="C19" s="18" t="s">
        <v>52</v>
      </c>
      <c r="D19" s="19">
        <v>4500.0</v>
      </c>
      <c r="E19" s="20">
        <f t="shared" si="2"/>
        <v>4500</v>
      </c>
      <c r="F19" s="21"/>
    </row>
    <row r="20">
      <c r="A20" s="16" t="s">
        <v>65</v>
      </c>
      <c r="B20" s="17">
        <v>1.0</v>
      </c>
      <c r="C20" s="18" t="s">
        <v>52</v>
      </c>
      <c r="D20" s="19">
        <v>2500.0</v>
      </c>
      <c r="E20" s="20">
        <f t="shared" si="2"/>
        <v>2500</v>
      </c>
      <c r="F20" s="21"/>
    </row>
    <row r="21" ht="19.5" customHeight="1">
      <c r="A21" s="22" t="s">
        <v>66</v>
      </c>
      <c r="B21" s="14"/>
      <c r="C21" s="14"/>
      <c r="D21" s="15"/>
      <c r="E21" s="23">
        <f>SUM(E17:E20)</f>
        <v>29000</v>
      </c>
      <c r="F21" s="24"/>
    </row>
    <row r="22" ht="15.75" customHeight="1">
      <c r="A22" s="4"/>
      <c r="B22" s="4"/>
      <c r="C22" s="4"/>
      <c r="D22" s="4"/>
      <c r="E22" s="4"/>
      <c r="F22" s="4"/>
    </row>
    <row r="23" ht="19.5" customHeight="1">
      <c r="A23" s="13" t="s">
        <v>67</v>
      </c>
      <c r="B23" s="14"/>
      <c r="C23" s="14"/>
      <c r="D23" s="14"/>
      <c r="E23" s="14"/>
      <c r="F23" s="15"/>
    </row>
    <row r="24" ht="15.75" customHeight="1">
      <c r="A24" s="16" t="s">
        <v>68</v>
      </c>
      <c r="B24" s="17">
        <v>1.0</v>
      </c>
      <c r="C24" s="18" t="s">
        <v>52</v>
      </c>
      <c r="D24" s="19">
        <v>6000.0</v>
      </c>
      <c r="E24" s="20">
        <f t="shared" ref="E24:E28" si="3">B24*D24</f>
        <v>6000</v>
      </c>
      <c r="F24" s="21" t="s">
        <v>69</v>
      </c>
    </row>
    <row r="25" ht="15.75" customHeight="1">
      <c r="A25" s="16" t="s">
        <v>70</v>
      </c>
      <c r="B25" s="17">
        <v>1.0</v>
      </c>
      <c r="C25" s="18" t="s">
        <v>52</v>
      </c>
      <c r="D25" s="19">
        <v>1500.0</v>
      </c>
      <c r="E25" s="20">
        <f t="shared" si="3"/>
        <v>1500</v>
      </c>
      <c r="F25" s="21"/>
    </row>
    <row r="26" ht="15.75" customHeight="1">
      <c r="A26" s="16" t="s">
        <v>71</v>
      </c>
      <c r="B26" s="17">
        <v>1.0</v>
      </c>
      <c r="C26" s="18" t="s">
        <v>52</v>
      </c>
      <c r="D26" s="19">
        <v>2000.0</v>
      </c>
      <c r="E26" s="20">
        <f t="shared" si="3"/>
        <v>2000</v>
      </c>
      <c r="F26" s="21"/>
    </row>
    <row r="27" ht="15.75" customHeight="1">
      <c r="A27" s="16" t="s">
        <v>72</v>
      </c>
      <c r="B27" s="17">
        <v>1.0</v>
      </c>
      <c r="C27" s="18" t="s">
        <v>52</v>
      </c>
      <c r="D27" s="19">
        <v>2500.0</v>
      </c>
      <c r="E27" s="20">
        <f t="shared" si="3"/>
        <v>2500</v>
      </c>
      <c r="F27" s="21"/>
    </row>
    <row r="28" ht="15.75" customHeight="1">
      <c r="A28" s="16" t="s">
        <v>73</v>
      </c>
      <c r="B28" s="17">
        <v>2.0</v>
      </c>
      <c r="C28" s="18" t="s">
        <v>74</v>
      </c>
      <c r="D28" s="19">
        <v>500.0</v>
      </c>
      <c r="E28" s="20">
        <f t="shared" si="3"/>
        <v>1000</v>
      </c>
      <c r="F28" s="21"/>
    </row>
    <row r="29" ht="19.5" customHeight="1">
      <c r="A29" s="22" t="s">
        <v>75</v>
      </c>
      <c r="B29" s="14"/>
      <c r="C29" s="14"/>
      <c r="D29" s="15"/>
      <c r="E29" s="23">
        <f>SUM(E24:E28)</f>
        <v>13000</v>
      </c>
      <c r="F29" s="24"/>
    </row>
    <row r="30" ht="15.75" customHeight="1">
      <c r="A30" s="4"/>
      <c r="B30" s="4"/>
      <c r="C30" s="4"/>
      <c r="D30" s="4"/>
      <c r="E30" s="4"/>
      <c r="F30" s="4"/>
    </row>
    <row r="31" ht="19.5" customHeight="1">
      <c r="A31" s="13" t="s">
        <v>76</v>
      </c>
      <c r="B31" s="14"/>
      <c r="C31" s="14"/>
      <c r="D31" s="14"/>
      <c r="E31" s="14"/>
      <c r="F31" s="15"/>
    </row>
    <row r="32" ht="15.75" customHeight="1">
      <c r="A32" s="16" t="s">
        <v>77</v>
      </c>
      <c r="B32" s="17">
        <v>1.0</v>
      </c>
      <c r="C32" s="18" t="s">
        <v>52</v>
      </c>
      <c r="D32" s="19">
        <v>2500.0</v>
      </c>
      <c r="E32" s="20">
        <f t="shared" ref="E32:E35" si="4">B32*D32</f>
        <v>2500</v>
      </c>
      <c r="F32" s="21"/>
    </row>
    <row r="33" ht="15.75" customHeight="1">
      <c r="A33" s="16" t="s">
        <v>78</v>
      </c>
      <c r="B33" s="17">
        <v>4.0</v>
      </c>
      <c r="C33" s="18" t="s">
        <v>79</v>
      </c>
      <c r="D33" s="19">
        <v>350.0</v>
      </c>
      <c r="E33" s="20">
        <f t="shared" si="4"/>
        <v>1400</v>
      </c>
      <c r="F33" s="21" t="s">
        <v>80</v>
      </c>
    </row>
    <row r="34" ht="15.75" customHeight="1">
      <c r="A34" s="16" t="s">
        <v>81</v>
      </c>
      <c r="B34" s="17">
        <v>1.0</v>
      </c>
      <c r="C34" s="18" t="s">
        <v>57</v>
      </c>
      <c r="D34" s="19">
        <v>500.0</v>
      </c>
      <c r="E34" s="20">
        <f t="shared" si="4"/>
        <v>500</v>
      </c>
      <c r="F34" s="21"/>
    </row>
    <row r="35" ht="15.75" customHeight="1">
      <c r="A35" s="16" t="s">
        <v>82</v>
      </c>
      <c r="B35" s="17">
        <v>1.0</v>
      </c>
      <c r="C35" s="18" t="s">
        <v>57</v>
      </c>
      <c r="D35" s="19">
        <v>500.0</v>
      </c>
      <c r="E35" s="20">
        <f t="shared" si="4"/>
        <v>500</v>
      </c>
      <c r="F35" s="21"/>
    </row>
    <row r="36" ht="19.5" customHeight="1">
      <c r="A36" s="22" t="s">
        <v>83</v>
      </c>
      <c r="B36" s="14"/>
      <c r="C36" s="14"/>
      <c r="D36" s="15"/>
      <c r="E36" s="23">
        <f>SUM(E32:E35)</f>
        <v>4900</v>
      </c>
      <c r="F36" s="24"/>
    </row>
    <row r="37" ht="15.75" customHeight="1">
      <c r="A37" s="4"/>
      <c r="B37" s="4"/>
      <c r="C37" s="4"/>
      <c r="D37" s="4"/>
      <c r="E37" s="4"/>
      <c r="F37" s="4"/>
    </row>
    <row r="38" ht="19.5" customHeight="1">
      <c r="A38" s="13" t="s">
        <v>84</v>
      </c>
      <c r="B38" s="14"/>
      <c r="C38" s="14"/>
      <c r="D38" s="14"/>
      <c r="E38" s="14"/>
      <c r="F38" s="15"/>
    </row>
    <row r="39" ht="15.75" customHeight="1">
      <c r="A39" s="16" t="s">
        <v>85</v>
      </c>
      <c r="B39" s="17">
        <v>2.0</v>
      </c>
      <c r="C39" s="18" t="s">
        <v>52</v>
      </c>
      <c r="D39" s="19">
        <v>6000.0</v>
      </c>
      <c r="E39" s="20">
        <f t="shared" ref="E39:E45" si="5">B39*D39</f>
        <v>12000</v>
      </c>
      <c r="F39" s="21" t="s">
        <v>86</v>
      </c>
    </row>
    <row r="40" ht="15.75" customHeight="1">
      <c r="A40" s="16" t="s">
        <v>87</v>
      </c>
      <c r="B40" s="17">
        <v>1.0</v>
      </c>
      <c r="C40" s="18" t="s">
        <v>52</v>
      </c>
      <c r="D40" s="19">
        <v>5000.0</v>
      </c>
      <c r="E40" s="20">
        <f t="shared" si="5"/>
        <v>5000</v>
      </c>
      <c r="F40" s="21"/>
    </row>
    <row r="41" ht="15.75" customHeight="1">
      <c r="A41" s="16" t="s">
        <v>88</v>
      </c>
      <c r="B41" s="17">
        <v>0.5</v>
      </c>
      <c r="C41" s="18" t="s">
        <v>52</v>
      </c>
      <c r="D41" s="19">
        <v>4000.0</v>
      </c>
      <c r="E41" s="20">
        <f t="shared" si="5"/>
        <v>2000</v>
      </c>
      <c r="F41" s="21"/>
    </row>
    <row r="42" ht="15.75" customHeight="1">
      <c r="A42" s="16" t="s">
        <v>89</v>
      </c>
      <c r="B42" s="17">
        <v>1.0</v>
      </c>
      <c r="C42" s="18" t="s">
        <v>90</v>
      </c>
      <c r="D42" s="19">
        <v>2000.0</v>
      </c>
      <c r="E42" s="20">
        <f t="shared" si="5"/>
        <v>2000</v>
      </c>
      <c r="F42" s="21" t="s">
        <v>91</v>
      </c>
    </row>
    <row r="43" ht="15.75" customHeight="1">
      <c r="A43" s="16" t="s">
        <v>92</v>
      </c>
      <c r="B43" s="17">
        <v>1.0</v>
      </c>
      <c r="C43" s="18" t="s">
        <v>57</v>
      </c>
      <c r="D43" s="19">
        <v>3000.0</v>
      </c>
      <c r="E43" s="20">
        <f t="shared" si="5"/>
        <v>3000</v>
      </c>
      <c r="F43" s="21"/>
    </row>
    <row r="44" ht="15.75" customHeight="1">
      <c r="A44" s="16" t="s">
        <v>93</v>
      </c>
      <c r="B44" s="17">
        <v>1.0</v>
      </c>
      <c r="C44" s="18" t="s">
        <v>57</v>
      </c>
      <c r="D44" s="19">
        <v>2000.0</v>
      </c>
      <c r="E44" s="20">
        <f t="shared" si="5"/>
        <v>2000</v>
      </c>
      <c r="F44" s="21" t="s">
        <v>94</v>
      </c>
    </row>
    <row r="45" ht="15.75" customHeight="1">
      <c r="A45" s="16" t="s">
        <v>95</v>
      </c>
      <c r="B45" s="17">
        <v>1.0</v>
      </c>
      <c r="C45" s="18" t="s">
        <v>57</v>
      </c>
      <c r="D45" s="19">
        <v>500.0</v>
      </c>
      <c r="E45" s="20">
        <f t="shared" si="5"/>
        <v>500</v>
      </c>
      <c r="F45" s="21"/>
    </row>
    <row r="46" ht="19.5" customHeight="1">
      <c r="A46" s="22" t="s">
        <v>96</v>
      </c>
      <c r="B46" s="14"/>
      <c r="C46" s="14"/>
      <c r="D46" s="15"/>
      <c r="E46" s="23">
        <f>SUM(E39:E45)</f>
        <v>26500</v>
      </c>
      <c r="F46" s="24"/>
    </row>
    <row r="47" ht="15.75" customHeight="1">
      <c r="A47" s="4"/>
      <c r="B47" s="4"/>
      <c r="C47" s="4"/>
      <c r="D47" s="4"/>
      <c r="E47" s="4"/>
      <c r="F47" s="4"/>
    </row>
    <row r="48" ht="19.5" customHeight="1">
      <c r="A48" s="13" t="s">
        <v>97</v>
      </c>
      <c r="B48" s="14"/>
      <c r="C48" s="14"/>
      <c r="D48" s="14"/>
      <c r="E48" s="14"/>
      <c r="F48" s="15"/>
    </row>
    <row r="49" ht="15.75" customHeight="1">
      <c r="A49" s="25" t="s">
        <v>98</v>
      </c>
      <c r="B49" s="14"/>
      <c r="C49" s="14"/>
      <c r="D49" s="14"/>
      <c r="E49" s="26">
        <f>E14+E21+E29+E36+E46</f>
        <v>83900</v>
      </c>
      <c r="F49" s="27"/>
    </row>
    <row r="50" ht="15.75" customHeight="1">
      <c r="A50" s="25" t="s">
        <v>99</v>
      </c>
      <c r="B50" s="14"/>
      <c r="C50" s="14"/>
      <c r="D50" s="28">
        <v>0.1</v>
      </c>
      <c r="E50" s="20">
        <f>E49*D50</f>
        <v>8390</v>
      </c>
      <c r="F50" s="27"/>
    </row>
    <row r="51" ht="15.75" customHeight="1">
      <c r="A51" s="25" t="s">
        <v>100</v>
      </c>
      <c r="B51" s="14"/>
      <c r="C51" s="14"/>
      <c r="D51" s="28">
        <v>0.2</v>
      </c>
      <c r="E51" s="20">
        <f>(E49+E50)*D51</f>
        <v>18458</v>
      </c>
      <c r="F51" s="27"/>
    </row>
    <row r="52" ht="15.75" customHeight="1">
      <c r="A52" s="25" t="s">
        <v>101</v>
      </c>
      <c r="B52" s="14"/>
      <c r="C52" s="14"/>
      <c r="D52" s="14"/>
      <c r="E52" s="26">
        <f>E49+E50+E51</f>
        <v>110748</v>
      </c>
      <c r="F52" s="27"/>
    </row>
    <row r="53" ht="15.75" customHeight="1">
      <c r="A53" s="25" t="s">
        <v>102</v>
      </c>
      <c r="B53" s="14"/>
      <c r="C53" s="14"/>
      <c r="D53" s="28">
        <v>0.15</v>
      </c>
      <c r="E53" s="20">
        <f>E52*D53</f>
        <v>16612.2</v>
      </c>
      <c r="F53" s="29" t="s">
        <v>103</v>
      </c>
    </row>
    <row r="54" ht="24.0" customHeight="1">
      <c r="A54" s="30" t="s">
        <v>104</v>
      </c>
      <c r="B54" s="14"/>
      <c r="C54" s="14"/>
      <c r="D54" s="15"/>
      <c r="E54" s="31">
        <f>E52+E53</f>
        <v>127360.2</v>
      </c>
      <c r="F54" s="32"/>
    </row>
    <row r="55" ht="15.75" customHeight="1">
      <c r="A55" s="4"/>
      <c r="B55" s="4"/>
      <c r="C55" s="4"/>
      <c r="D55" s="4"/>
      <c r="E55" s="4"/>
      <c r="F55" s="4"/>
    </row>
    <row r="56" ht="19.5" customHeight="1">
      <c r="A56" s="13" t="s">
        <v>105</v>
      </c>
      <c r="B56" s="14"/>
      <c r="C56" s="14"/>
      <c r="D56" s="14"/>
      <c r="E56" s="14"/>
      <c r="F56" s="15"/>
    </row>
    <row r="57" ht="15.0" customHeight="1">
      <c r="A57" s="33" t="s">
        <v>106</v>
      </c>
      <c r="B57" s="34" t="s">
        <v>107</v>
      </c>
      <c r="C57" s="14"/>
      <c r="D57" s="14"/>
      <c r="E57" s="20">
        <f>E55*0.5</f>
        <v>0</v>
      </c>
      <c r="F57" s="27"/>
    </row>
    <row r="58" ht="15.0" customHeight="1">
      <c r="A58" s="33" t="s">
        <v>108</v>
      </c>
      <c r="B58" s="34" t="s">
        <v>109</v>
      </c>
      <c r="C58" s="14"/>
      <c r="D58" s="14"/>
      <c r="E58" s="20">
        <f>E55*0.25</f>
        <v>0</v>
      </c>
      <c r="F58" s="27"/>
    </row>
    <row r="59" ht="15.0" customHeight="1">
      <c r="A59" s="33" t="s">
        <v>110</v>
      </c>
      <c r="B59" s="34" t="s">
        <v>109</v>
      </c>
      <c r="C59" s="14"/>
      <c r="D59" s="14"/>
      <c r="E59" s="20">
        <f>E55*0.25</f>
        <v>0</v>
      </c>
      <c r="F59" s="27"/>
    </row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A1:F1"/>
    <mergeCell ref="A2:F2"/>
    <mergeCell ref="B4:F4"/>
    <mergeCell ref="B5:F5"/>
    <mergeCell ref="B6:F6"/>
    <mergeCell ref="B7:F7"/>
    <mergeCell ref="A10:F10"/>
    <mergeCell ref="A14:D14"/>
    <mergeCell ref="A16:F16"/>
    <mergeCell ref="A21:D21"/>
    <mergeCell ref="A23:F23"/>
    <mergeCell ref="A29:D29"/>
    <mergeCell ref="A31:F31"/>
    <mergeCell ref="A38:F38"/>
    <mergeCell ref="A53:C53"/>
    <mergeCell ref="A54:D54"/>
    <mergeCell ref="A56:F56"/>
    <mergeCell ref="B57:D57"/>
    <mergeCell ref="B58:D58"/>
    <mergeCell ref="B59:D59"/>
    <mergeCell ref="A36:D36"/>
    <mergeCell ref="A46:D46"/>
    <mergeCell ref="A48:F48"/>
    <mergeCell ref="A49:D49"/>
    <mergeCell ref="A50:C50"/>
    <mergeCell ref="A51:C51"/>
    <mergeCell ref="A52:D52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9.0" topLeftCell="A10" activePane="bottomLeft" state="frozen"/>
      <selection activeCell="B11" sqref="B11" pane="bottomLeft"/>
    </sheetView>
  </sheetViews>
  <sheetFormatPr customHeight="1" defaultColWidth="14.43" defaultRowHeight="15.0"/>
  <cols>
    <col customWidth="1" min="1" max="1" width="40.0"/>
    <col customWidth="1" min="2" max="2" width="8.0"/>
    <col customWidth="1" min="3" max="3" width="12.0"/>
    <col customWidth="1" min="4" max="4" width="14.0"/>
    <col customWidth="1" min="5" max="5" width="16.0"/>
    <col customWidth="1" min="6" max="6" width="36.0"/>
    <col customWidth="1" min="7" max="26" width="8.71"/>
  </cols>
  <sheetData>
    <row r="1" ht="33.75" customHeight="1">
      <c r="A1" s="1" t="s">
        <v>111</v>
      </c>
      <c r="B1" s="2"/>
      <c r="C1" s="2"/>
      <c r="D1" s="2"/>
      <c r="E1" s="2"/>
      <c r="F1" s="3"/>
    </row>
    <row r="2" ht="18.0" customHeight="1">
      <c r="A2" s="5" t="s">
        <v>112</v>
      </c>
      <c r="B2" s="2"/>
      <c r="C2" s="2"/>
      <c r="D2" s="2"/>
      <c r="E2" s="2"/>
      <c r="F2" s="3"/>
    </row>
    <row r="3" ht="7.5" customHeight="1">
      <c r="A3" s="4"/>
      <c r="B3" s="4"/>
      <c r="C3" s="4"/>
      <c r="D3" s="4"/>
      <c r="E3" s="4"/>
      <c r="F3" s="4"/>
    </row>
    <row r="4">
      <c r="A4" s="11" t="s">
        <v>40</v>
      </c>
      <c r="B4" s="10"/>
      <c r="C4" s="2"/>
      <c r="D4" s="2"/>
      <c r="E4" s="2"/>
      <c r="F4" s="3"/>
    </row>
    <row r="5">
      <c r="A5" s="11" t="s">
        <v>113</v>
      </c>
      <c r="B5" s="10"/>
      <c r="C5" s="2"/>
      <c r="D5" s="2"/>
      <c r="E5" s="2"/>
      <c r="F5" s="3"/>
    </row>
    <row r="6">
      <c r="A6" s="11" t="s">
        <v>114</v>
      </c>
      <c r="B6" s="10"/>
      <c r="C6" s="2"/>
      <c r="D6" s="2"/>
      <c r="E6" s="2"/>
      <c r="F6" s="3"/>
    </row>
    <row r="7">
      <c r="A7" s="11" t="s">
        <v>43</v>
      </c>
      <c r="B7" s="10"/>
      <c r="C7" s="2"/>
      <c r="D7" s="2"/>
      <c r="E7" s="2"/>
      <c r="F7" s="3"/>
    </row>
    <row r="8">
      <c r="A8" s="4"/>
      <c r="B8" s="4"/>
      <c r="C8" s="4"/>
      <c r="D8" s="4"/>
      <c r="E8" s="4"/>
      <c r="F8" s="4"/>
    </row>
    <row r="9" ht="21.75" customHeight="1">
      <c r="A9" s="12" t="s">
        <v>44</v>
      </c>
      <c r="B9" s="12" t="s">
        <v>45</v>
      </c>
      <c r="C9" s="12" t="s">
        <v>46</v>
      </c>
      <c r="D9" s="12" t="s">
        <v>47</v>
      </c>
      <c r="E9" s="12" t="s">
        <v>48</v>
      </c>
      <c r="F9" s="12" t="s">
        <v>49</v>
      </c>
    </row>
    <row r="10" ht="19.5" customHeight="1">
      <c r="A10" s="13" t="s">
        <v>115</v>
      </c>
      <c r="B10" s="14"/>
      <c r="C10" s="14"/>
      <c r="D10" s="14"/>
      <c r="E10" s="14"/>
      <c r="F10" s="15"/>
    </row>
    <row r="11">
      <c r="A11" s="16" t="s">
        <v>116</v>
      </c>
      <c r="B11" s="17">
        <v>1.0</v>
      </c>
      <c r="C11" s="18" t="s">
        <v>57</v>
      </c>
      <c r="D11" s="19">
        <v>15000.0</v>
      </c>
      <c r="E11" s="20">
        <f t="shared" ref="E11:E16" si="1">B11*D11</f>
        <v>15000</v>
      </c>
      <c r="F11" s="21"/>
    </row>
    <row r="12">
      <c r="A12" s="16" t="s">
        <v>117</v>
      </c>
      <c r="B12" s="17">
        <v>5.0</v>
      </c>
      <c r="C12" s="18" t="s">
        <v>52</v>
      </c>
      <c r="D12" s="19">
        <v>8000.0</v>
      </c>
      <c r="E12" s="20">
        <f t="shared" si="1"/>
        <v>40000</v>
      </c>
      <c r="F12" s="21"/>
    </row>
    <row r="13">
      <c r="A13" s="16" t="s">
        <v>118</v>
      </c>
      <c r="B13" s="17">
        <v>1.0</v>
      </c>
      <c r="C13" s="18" t="s">
        <v>57</v>
      </c>
      <c r="D13" s="19">
        <v>8000.0</v>
      </c>
      <c r="E13" s="20">
        <f t="shared" si="1"/>
        <v>8000</v>
      </c>
      <c r="F13" s="21"/>
    </row>
    <row r="14">
      <c r="A14" s="16" t="s">
        <v>119</v>
      </c>
      <c r="B14" s="17">
        <v>3.0</v>
      </c>
      <c r="C14" s="18" t="s">
        <v>52</v>
      </c>
      <c r="D14" s="19">
        <v>3500.0</v>
      </c>
      <c r="E14" s="20">
        <f t="shared" si="1"/>
        <v>10500</v>
      </c>
      <c r="F14" s="21"/>
    </row>
    <row r="15">
      <c r="A15" s="16" t="s">
        <v>120</v>
      </c>
      <c r="B15" s="17">
        <v>1.0</v>
      </c>
      <c r="C15" s="18" t="s">
        <v>57</v>
      </c>
      <c r="D15" s="19">
        <v>10000.0</v>
      </c>
      <c r="E15" s="20">
        <f t="shared" si="1"/>
        <v>10000</v>
      </c>
      <c r="F15" s="21"/>
    </row>
    <row r="16">
      <c r="A16" s="16" t="s">
        <v>121</v>
      </c>
      <c r="B16" s="17">
        <v>1.0</v>
      </c>
      <c r="C16" s="18" t="s">
        <v>57</v>
      </c>
      <c r="D16" s="19">
        <v>8000.0</v>
      </c>
      <c r="E16" s="20">
        <f t="shared" si="1"/>
        <v>8000</v>
      </c>
      <c r="F16" s="21" t="s">
        <v>122</v>
      </c>
    </row>
    <row r="17" ht="19.5" customHeight="1">
      <c r="A17" s="22" t="s">
        <v>123</v>
      </c>
      <c r="B17" s="14"/>
      <c r="C17" s="14"/>
      <c r="D17" s="15"/>
      <c r="E17" s="23">
        <f>SUM(E11:E16)</f>
        <v>91500</v>
      </c>
      <c r="F17" s="24"/>
    </row>
    <row r="18">
      <c r="A18" s="4"/>
      <c r="B18" s="4"/>
      <c r="C18" s="4"/>
      <c r="D18" s="4"/>
      <c r="E18" s="4"/>
      <c r="F18" s="4"/>
    </row>
    <row r="19" ht="19.5" customHeight="1">
      <c r="A19" s="13" t="s">
        <v>124</v>
      </c>
      <c r="B19" s="14"/>
      <c r="C19" s="14"/>
      <c r="D19" s="14"/>
      <c r="E19" s="14"/>
      <c r="F19" s="15"/>
    </row>
    <row r="20">
      <c r="A20" s="16" t="s">
        <v>125</v>
      </c>
      <c r="B20" s="17">
        <v>3.0</v>
      </c>
      <c r="C20" s="18" t="s">
        <v>52</v>
      </c>
      <c r="D20" s="19">
        <v>12000.0</v>
      </c>
      <c r="E20" s="20">
        <f t="shared" ref="E20:E25" si="2">B20*D20</f>
        <v>36000</v>
      </c>
      <c r="F20" s="21"/>
    </row>
    <row r="21" ht="15.75" customHeight="1">
      <c r="A21" s="16" t="s">
        <v>126</v>
      </c>
      <c r="B21" s="17">
        <v>3.0</v>
      </c>
      <c r="C21" s="18" t="s">
        <v>52</v>
      </c>
      <c r="D21" s="19">
        <v>4000.0</v>
      </c>
      <c r="E21" s="20">
        <f t="shared" si="2"/>
        <v>12000</v>
      </c>
      <c r="F21" s="21" t="s">
        <v>127</v>
      </c>
    </row>
    <row r="22" ht="15.75" customHeight="1">
      <c r="A22" s="16" t="s">
        <v>128</v>
      </c>
      <c r="B22" s="17">
        <v>10.0</v>
      </c>
      <c r="C22" s="18" t="s">
        <v>79</v>
      </c>
      <c r="D22" s="19">
        <v>800.0</v>
      </c>
      <c r="E22" s="20">
        <f t="shared" si="2"/>
        <v>8000</v>
      </c>
      <c r="F22" s="21"/>
    </row>
    <row r="23" ht="15.75" customHeight="1">
      <c r="A23" s="16" t="s">
        <v>129</v>
      </c>
      <c r="B23" s="17">
        <v>3.0</v>
      </c>
      <c r="C23" s="18" t="s">
        <v>52</v>
      </c>
      <c r="D23" s="19">
        <v>4000.0</v>
      </c>
      <c r="E23" s="20">
        <f t="shared" si="2"/>
        <v>12000</v>
      </c>
      <c r="F23" s="21"/>
    </row>
    <row r="24" ht="15.75" customHeight="1">
      <c r="A24" s="16" t="s">
        <v>130</v>
      </c>
      <c r="B24" s="17">
        <v>3.0</v>
      </c>
      <c r="C24" s="18" t="s">
        <v>52</v>
      </c>
      <c r="D24" s="19">
        <v>5000.0</v>
      </c>
      <c r="E24" s="20">
        <f t="shared" si="2"/>
        <v>15000</v>
      </c>
      <c r="F24" s="21"/>
    </row>
    <row r="25" ht="15.75" customHeight="1">
      <c r="A25" s="16" t="s">
        <v>131</v>
      </c>
      <c r="B25" s="17">
        <v>1.0</v>
      </c>
      <c r="C25" s="18" t="s">
        <v>57</v>
      </c>
      <c r="D25" s="19">
        <v>15000.0</v>
      </c>
      <c r="E25" s="20">
        <f t="shared" si="2"/>
        <v>15000</v>
      </c>
      <c r="F25" s="21"/>
    </row>
    <row r="26" ht="19.5" customHeight="1">
      <c r="A26" s="22" t="s">
        <v>132</v>
      </c>
      <c r="B26" s="14"/>
      <c r="C26" s="14"/>
      <c r="D26" s="15"/>
      <c r="E26" s="23">
        <f>SUM(E20:E25)</f>
        <v>98000</v>
      </c>
      <c r="F26" s="24"/>
    </row>
    <row r="27" ht="15.75" customHeight="1">
      <c r="A27" s="4"/>
      <c r="B27" s="4"/>
      <c r="C27" s="4"/>
      <c r="D27" s="4"/>
      <c r="E27" s="4"/>
      <c r="F27" s="4"/>
    </row>
    <row r="28" ht="19.5" customHeight="1">
      <c r="A28" s="13" t="s">
        <v>133</v>
      </c>
      <c r="B28" s="14"/>
      <c r="C28" s="14"/>
      <c r="D28" s="14"/>
      <c r="E28" s="14"/>
      <c r="F28" s="15"/>
    </row>
    <row r="29" ht="15.75" customHeight="1">
      <c r="A29" s="16" t="s">
        <v>134</v>
      </c>
      <c r="B29" s="17">
        <v>3.0</v>
      </c>
      <c r="C29" s="18" t="s">
        <v>52</v>
      </c>
      <c r="D29" s="19">
        <v>12000.0</v>
      </c>
      <c r="E29" s="20">
        <f t="shared" ref="E29:E34" si="3">B29*D29</f>
        <v>36000</v>
      </c>
      <c r="F29" s="21"/>
    </row>
    <row r="30" ht="15.75" customHeight="1">
      <c r="A30" s="16" t="s">
        <v>135</v>
      </c>
      <c r="B30" s="17">
        <v>3.0</v>
      </c>
      <c r="C30" s="18" t="s">
        <v>52</v>
      </c>
      <c r="D30" s="19">
        <v>15000.0</v>
      </c>
      <c r="E30" s="20">
        <f t="shared" si="3"/>
        <v>45000</v>
      </c>
      <c r="F30" s="21"/>
    </row>
    <row r="31" ht="15.75" customHeight="1">
      <c r="A31" s="16" t="s">
        <v>136</v>
      </c>
      <c r="B31" s="17">
        <v>3.0</v>
      </c>
      <c r="C31" s="18" t="s">
        <v>52</v>
      </c>
      <c r="D31" s="19">
        <v>6000.0</v>
      </c>
      <c r="E31" s="20">
        <f t="shared" si="3"/>
        <v>18000</v>
      </c>
      <c r="F31" s="21"/>
    </row>
    <row r="32" ht="15.75" customHeight="1">
      <c r="A32" s="16" t="s">
        <v>137</v>
      </c>
      <c r="B32" s="17">
        <v>3.0</v>
      </c>
      <c r="C32" s="18" t="s">
        <v>52</v>
      </c>
      <c r="D32" s="19">
        <v>8000.0</v>
      </c>
      <c r="E32" s="20">
        <f t="shared" si="3"/>
        <v>24000</v>
      </c>
      <c r="F32" s="21"/>
    </row>
    <row r="33" ht="15.75" customHeight="1">
      <c r="A33" s="16" t="s">
        <v>138</v>
      </c>
      <c r="B33" s="17">
        <v>3.0</v>
      </c>
      <c r="C33" s="18" t="s">
        <v>52</v>
      </c>
      <c r="D33" s="19">
        <v>5000.0</v>
      </c>
      <c r="E33" s="20">
        <f t="shared" si="3"/>
        <v>15000</v>
      </c>
      <c r="F33" s="21"/>
    </row>
    <row r="34" ht="15.75" customHeight="1">
      <c r="A34" s="16" t="s">
        <v>139</v>
      </c>
      <c r="B34" s="17">
        <v>3.0</v>
      </c>
      <c r="C34" s="18" t="s">
        <v>52</v>
      </c>
      <c r="D34" s="19">
        <v>5000.0</v>
      </c>
      <c r="E34" s="20">
        <f t="shared" si="3"/>
        <v>15000</v>
      </c>
      <c r="F34" s="21" t="s">
        <v>140</v>
      </c>
    </row>
    <row r="35" ht="19.5" customHeight="1">
      <c r="A35" s="22" t="s">
        <v>66</v>
      </c>
      <c r="B35" s="14"/>
      <c r="C35" s="14"/>
      <c r="D35" s="15"/>
      <c r="E35" s="23">
        <f>SUM(E29:E34)</f>
        <v>153000</v>
      </c>
      <c r="F35" s="24"/>
    </row>
    <row r="36" ht="15.75" customHeight="1">
      <c r="A36" s="4"/>
      <c r="B36" s="4"/>
      <c r="C36" s="4"/>
      <c r="D36" s="4"/>
      <c r="E36" s="4"/>
      <c r="F36" s="4"/>
    </row>
    <row r="37" ht="19.5" customHeight="1">
      <c r="A37" s="13" t="s">
        <v>141</v>
      </c>
      <c r="B37" s="14"/>
      <c r="C37" s="14"/>
      <c r="D37" s="14"/>
      <c r="E37" s="14"/>
      <c r="F37" s="15"/>
    </row>
    <row r="38" ht="15.75" customHeight="1">
      <c r="A38" s="16" t="s">
        <v>142</v>
      </c>
      <c r="B38" s="17">
        <v>3.0</v>
      </c>
      <c r="C38" s="18" t="s">
        <v>52</v>
      </c>
      <c r="D38" s="19">
        <v>12000.0</v>
      </c>
      <c r="E38" s="20">
        <f t="shared" ref="E38:E45" si="4">B38*D38</f>
        <v>36000</v>
      </c>
      <c r="F38" s="21" t="s">
        <v>143</v>
      </c>
    </row>
    <row r="39" ht="15.75" customHeight="1">
      <c r="A39" s="16" t="s">
        <v>144</v>
      </c>
      <c r="B39" s="17">
        <v>3.0</v>
      </c>
      <c r="C39" s="18" t="s">
        <v>52</v>
      </c>
      <c r="D39" s="19">
        <v>8000.0</v>
      </c>
      <c r="E39" s="20">
        <f t="shared" si="4"/>
        <v>24000</v>
      </c>
      <c r="F39" s="21"/>
    </row>
    <row r="40" ht="15.75" customHeight="1">
      <c r="A40" s="16" t="s">
        <v>145</v>
      </c>
      <c r="B40" s="17">
        <v>3.0</v>
      </c>
      <c r="C40" s="18" t="s">
        <v>52</v>
      </c>
      <c r="D40" s="19">
        <v>4000.0</v>
      </c>
      <c r="E40" s="20">
        <f t="shared" si="4"/>
        <v>12000</v>
      </c>
      <c r="F40" s="21"/>
    </row>
    <row r="41" ht="15.75" customHeight="1">
      <c r="A41" s="16" t="s">
        <v>146</v>
      </c>
      <c r="B41" s="17">
        <v>2.0</v>
      </c>
      <c r="C41" s="18" t="s">
        <v>52</v>
      </c>
      <c r="D41" s="19">
        <v>3000.0</v>
      </c>
      <c r="E41" s="20">
        <f t="shared" si="4"/>
        <v>6000</v>
      </c>
      <c r="F41" s="21"/>
    </row>
    <row r="42" ht="15.75" customHeight="1">
      <c r="A42" s="16" t="s">
        <v>147</v>
      </c>
      <c r="B42" s="17">
        <v>3.0</v>
      </c>
      <c r="C42" s="18" t="s">
        <v>52</v>
      </c>
      <c r="D42" s="19">
        <v>8000.0</v>
      </c>
      <c r="E42" s="20">
        <f t="shared" si="4"/>
        <v>24000</v>
      </c>
      <c r="F42" s="21"/>
    </row>
    <row r="43" ht="15.75" customHeight="1">
      <c r="A43" s="16" t="s">
        <v>148</v>
      </c>
      <c r="B43" s="17">
        <v>3.0</v>
      </c>
      <c r="C43" s="18" t="s">
        <v>52</v>
      </c>
      <c r="D43" s="19">
        <v>3000.0</v>
      </c>
      <c r="E43" s="20">
        <f t="shared" si="4"/>
        <v>9000</v>
      </c>
      <c r="F43" s="21"/>
    </row>
    <row r="44" ht="15.75" customHeight="1">
      <c r="A44" s="16" t="s">
        <v>149</v>
      </c>
      <c r="B44" s="17">
        <v>1.0</v>
      </c>
      <c r="C44" s="18" t="s">
        <v>52</v>
      </c>
      <c r="D44" s="19">
        <v>8000.0</v>
      </c>
      <c r="E44" s="20">
        <f t="shared" si="4"/>
        <v>8000</v>
      </c>
      <c r="F44" s="21" t="s">
        <v>150</v>
      </c>
    </row>
    <row r="45" ht="15.75" customHeight="1">
      <c r="A45" s="16" t="s">
        <v>151</v>
      </c>
      <c r="B45" s="17">
        <v>1.0</v>
      </c>
      <c r="C45" s="18" t="s">
        <v>57</v>
      </c>
      <c r="D45" s="19">
        <v>5000.0</v>
      </c>
      <c r="E45" s="20">
        <f t="shared" si="4"/>
        <v>5000</v>
      </c>
      <c r="F45" s="21"/>
    </row>
    <row r="46" ht="19.5" customHeight="1">
      <c r="A46" s="22" t="s">
        <v>75</v>
      </c>
      <c r="B46" s="14"/>
      <c r="C46" s="14"/>
      <c r="D46" s="15"/>
      <c r="E46" s="23">
        <f>SUM(E38:E45)</f>
        <v>124000</v>
      </c>
      <c r="F46" s="24"/>
    </row>
    <row r="47" ht="15.75" customHeight="1">
      <c r="A47" s="4"/>
      <c r="B47" s="4"/>
      <c r="C47" s="4"/>
      <c r="D47" s="4"/>
      <c r="E47" s="4"/>
      <c r="F47" s="4"/>
    </row>
    <row r="48" ht="19.5" customHeight="1">
      <c r="A48" s="13" t="s">
        <v>152</v>
      </c>
      <c r="B48" s="14"/>
      <c r="C48" s="14"/>
      <c r="D48" s="14"/>
      <c r="E48" s="14"/>
      <c r="F48" s="15"/>
    </row>
    <row r="49" ht="15.75" customHeight="1">
      <c r="A49" s="16" t="s">
        <v>153</v>
      </c>
      <c r="B49" s="17">
        <v>5.0</v>
      </c>
      <c r="C49" s="18" t="s">
        <v>52</v>
      </c>
      <c r="D49" s="19">
        <v>6000.0</v>
      </c>
      <c r="E49" s="20">
        <f t="shared" ref="E49:E51" si="5">B49*D49</f>
        <v>30000</v>
      </c>
      <c r="F49" s="21" t="s">
        <v>154</v>
      </c>
    </row>
    <row r="50" ht="15.75" customHeight="1">
      <c r="A50" s="16" t="s">
        <v>155</v>
      </c>
      <c r="B50" s="17">
        <v>1.0</v>
      </c>
      <c r="C50" s="18" t="s">
        <v>57</v>
      </c>
      <c r="D50" s="19">
        <v>20000.0</v>
      </c>
      <c r="E50" s="20">
        <f t="shared" si="5"/>
        <v>20000</v>
      </c>
      <c r="F50" s="21"/>
    </row>
    <row r="51" ht="15.75" customHeight="1">
      <c r="A51" s="16" t="s">
        <v>156</v>
      </c>
      <c r="B51" s="17">
        <v>3.0</v>
      </c>
      <c r="C51" s="18" t="s">
        <v>52</v>
      </c>
      <c r="D51" s="19">
        <v>5000.0</v>
      </c>
      <c r="E51" s="20">
        <f t="shared" si="5"/>
        <v>15000</v>
      </c>
      <c r="F51" s="21"/>
    </row>
    <row r="52" ht="19.5" customHeight="1">
      <c r="A52" s="22" t="s">
        <v>157</v>
      </c>
      <c r="B52" s="14"/>
      <c r="C52" s="14"/>
      <c r="D52" s="15"/>
      <c r="E52" s="23">
        <f>SUM(E49:E51)</f>
        <v>65000</v>
      </c>
      <c r="F52" s="24"/>
    </row>
    <row r="53" ht="15.75" customHeight="1">
      <c r="A53" s="4"/>
      <c r="B53" s="4"/>
      <c r="C53" s="4"/>
      <c r="D53" s="4"/>
      <c r="E53" s="4"/>
      <c r="F53" s="4"/>
    </row>
    <row r="54" ht="19.5" customHeight="1">
      <c r="A54" s="13" t="s">
        <v>158</v>
      </c>
      <c r="B54" s="14"/>
      <c r="C54" s="14"/>
      <c r="D54" s="14"/>
      <c r="E54" s="14"/>
      <c r="F54" s="15"/>
    </row>
    <row r="55" ht="15.75" customHeight="1">
      <c r="A55" s="16" t="s">
        <v>159</v>
      </c>
      <c r="B55" s="17">
        <v>3.0</v>
      </c>
      <c r="C55" s="18" t="s">
        <v>52</v>
      </c>
      <c r="D55" s="19">
        <v>4000.0</v>
      </c>
      <c r="E55" s="20">
        <f t="shared" ref="E55:E60" si="6">B55*D55</f>
        <v>12000</v>
      </c>
      <c r="F55" s="21"/>
    </row>
    <row r="56" ht="15.75" customHeight="1">
      <c r="A56" s="16" t="s">
        <v>160</v>
      </c>
      <c r="B56" s="17">
        <v>1.0</v>
      </c>
      <c r="C56" s="18" t="s">
        <v>57</v>
      </c>
      <c r="D56" s="19">
        <v>8000.0</v>
      </c>
      <c r="E56" s="20">
        <f t="shared" si="6"/>
        <v>8000</v>
      </c>
      <c r="F56" s="21"/>
    </row>
    <row r="57" ht="15.75" customHeight="1">
      <c r="A57" s="16" t="s">
        <v>161</v>
      </c>
      <c r="B57" s="17">
        <v>45.0</v>
      </c>
      <c r="C57" s="18" t="s">
        <v>162</v>
      </c>
      <c r="D57" s="19">
        <v>400.0</v>
      </c>
      <c r="E57" s="20">
        <f t="shared" si="6"/>
        <v>18000</v>
      </c>
      <c r="F57" s="21" t="s">
        <v>163</v>
      </c>
    </row>
    <row r="58" ht="15.75" customHeight="1">
      <c r="A58" s="16" t="s">
        <v>164</v>
      </c>
      <c r="B58" s="17">
        <v>3.0</v>
      </c>
      <c r="C58" s="18" t="s">
        <v>52</v>
      </c>
      <c r="D58" s="19">
        <v>800.0</v>
      </c>
      <c r="E58" s="20">
        <f t="shared" si="6"/>
        <v>2400</v>
      </c>
      <c r="F58" s="21"/>
    </row>
    <row r="59" ht="15.75" customHeight="1">
      <c r="A59" s="16" t="s">
        <v>165</v>
      </c>
      <c r="B59" s="17">
        <v>0.0</v>
      </c>
      <c r="C59" s="18" t="s">
        <v>166</v>
      </c>
      <c r="D59" s="19">
        <v>1500.0</v>
      </c>
      <c r="E59" s="20">
        <f t="shared" si="6"/>
        <v>0</v>
      </c>
      <c r="F59" s="21" t="s">
        <v>167</v>
      </c>
    </row>
    <row r="60" ht="15.75" customHeight="1">
      <c r="A60" s="16" t="s">
        <v>168</v>
      </c>
      <c r="B60" s="17">
        <v>1.0</v>
      </c>
      <c r="C60" s="18" t="s">
        <v>57</v>
      </c>
      <c r="D60" s="19">
        <v>5000.0</v>
      </c>
      <c r="E60" s="20">
        <f t="shared" si="6"/>
        <v>5000</v>
      </c>
      <c r="F60" s="21"/>
    </row>
    <row r="61" ht="19.5" customHeight="1">
      <c r="A61" s="22" t="s">
        <v>83</v>
      </c>
      <c r="B61" s="14"/>
      <c r="C61" s="14"/>
      <c r="D61" s="15"/>
      <c r="E61" s="23">
        <f>SUM(E55:E60)</f>
        <v>45400</v>
      </c>
      <c r="F61" s="24"/>
    </row>
    <row r="62" ht="15.75" customHeight="1">
      <c r="A62" s="4"/>
      <c r="B62" s="4"/>
      <c r="C62" s="4"/>
      <c r="D62" s="4"/>
      <c r="E62" s="4"/>
      <c r="F62" s="4"/>
    </row>
    <row r="63" ht="19.5" customHeight="1">
      <c r="A63" s="13" t="s">
        <v>169</v>
      </c>
      <c r="B63" s="14"/>
      <c r="C63" s="14"/>
      <c r="D63" s="14"/>
      <c r="E63" s="14"/>
      <c r="F63" s="15"/>
    </row>
    <row r="64" ht="15.75" customHeight="1">
      <c r="A64" s="16" t="s">
        <v>170</v>
      </c>
      <c r="B64" s="17">
        <v>10.0</v>
      </c>
      <c r="C64" s="18" t="s">
        <v>52</v>
      </c>
      <c r="D64" s="19">
        <v>6000.0</v>
      </c>
      <c r="E64" s="20">
        <f t="shared" ref="E64:E70" si="7">B64*D64</f>
        <v>60000</v>
      </c>
      <c r="F64" s="21"/>
    </row>
    <row r="65" ht="15.75" customHeight="1">
      <c r="A65" s="16" t="s">
        <v>171</v>
      </c>
      <c r="B65" s="17">
        <v>3.0</v>
      </c>
      <c r="C65" s="18" t="s">
        <v>52</v>
      </c>
      <c r="D65" s="19">
        <v>8000.0</v>
      </c>
      <c r="E65" s="20">
        <f t="shared" si="7"/>
        <v>24000</v>
      </c>
      <c r="F65" s="21"/>
    </row>
    <row r="66" ht="15.75" customHeight="1">
      <c r="A66" s="16" t="s">
        <v>172</v>
      </c>
      <c r="B66" s="17">
        <v>4.0</v>
      </c>
      <c r="C66" s="18" t="s">
        <v>52</v>
      </c>
      <c r="D66" s="19">
        <v>6000.0</v>
      </c>
      <c r="E66" s="20">
        <f t="shared" si="7"/>
        <v>24000</v>
      </c>
      <c r="F66" s="21"/>
    </row>
    <row r="67" ht="15.75" customHeight="1">
      <c r="A67" s="16" t="s">
        <v>173</v>
      </c>
      <c r="B67" s="17">
        <v>1.0</v>
      </c>
      <c r="C67" s="18" t="s">
        <v>57</v>
      </c>
      <c r="D67" s="19">
        <v>15000.0</v>
      </c>
      <c r="E67" s="20">
        <f t="shared" si="7"/>
        <v>15000</v>
      </c>
      <c r="F67" s="21"/>
    </row>
    <row r="68" ht="15.75" customHeight="1">
      <c r="A68" s="16" t="s">
        <v>174</v>
      </c>
      <c r="B68" s="17">
        <v>1.0</v>
      </c>
      <c r="C68" s="18" t="s">
        <v>57</v>
      </c>
      <c r="D68" s="19">
        <v>25000.0</v>
      </c>
      <c r="E68" s="20">
        <f t="shared" si="7"/>
        <v>25000</v>
      </c>
      <c r="F68" s="21" t="s">
        <v>175</v>
      </c>
    </row>
    <row r="69" ht="15.75" customHeight="1">
      <c r="A69" s="16" t="s">
        <v>89</v>
      </c>
      <c r="B69" s="17">
        <v>1.0</v>
      </c>
      <c r="C69" s="18" t="s">
        <v>90</v>
      </c>
      <c r="D69" s="19">
        <v>5000.0</v>
      </c>
      <c r="E69" s="20">
        <f t="shared" si="7"/>
        <v>5000</v>
      </c>
      <c r="F69" s="21"/>
    </row>
    <row r="70" ht="15.75" customHeight="1">
      <c r="A70" s="16" t="s">
        <v>176</v>
      </c>
      <c r="B70" s="17">
        <v>1.0</v>
      </c>
      <c r="C70" s="18" t="s">
        <v>57</v>
      </c>
      <c r="D70" s="19">
        <v>2000.0</v>
      </c>
      <c r="E70" s="20">
        <f t="shared" si="7"/>
        <v>2000</v>
      </c>
      <c r="F70" s="21"/>
    </row>
    <row r="71" ht="19.5" customHeight="1">
      <c r="A71" s="22" t="s">
        <v>96</v>
      </c>
      <c r="B71" s="14"/>
      <c r="C71" s="14"/>
      <c r="D71" s="15"/>
      <c r="E71" s="23">
        <f>SUM(E64:E70)</f>
        <v>155000</v>
      </c>
      <c r="F71" s="24"/>
    </row>
    <row r="72" ht="15.75" customHeight="1">
      <c r="A72" s="4"/>
      <c r="B72" s="4"/>
      <c r="C72" s="4"/>
      <c r="D72" s="4"/>
      <c r="E72" s="4"/>
      <c r="F72" s="4"/>
    </row>
    <row r="73" ht="19.5" customHeight="1">
      <c r="A73" s="13" t="s">
        <v>177</v>
      </c>
      <c r="B73" s="14"/>
      <c r="C73" s="14"/>
      <c r="D73" s="14"/>
      <c r="E73" s="14"/>
      <c r="F73" s="15"/>
    </row>
    <row r="74" ht="15.75" customHeight="1">
      <c r="A74" s="25" t="s">
        <v>98</v>
      </c>
      <c r="B74" s="14"/>
      <c r="C74" s="14"/>
      <c r="D74" s="14"/>
      <c r="E74" s="26">
        <f>E17+E26+E35+E46+E52+E61+E71</f>
        <v>731900</v>
      </c>
      <c r="F74" s="27"/>
    </row>
    <row r="75" ht="15.75" customHeight="1">
      <c r="A75" s="25" t="s">
        <v>99</v>
      </c>
      <c r="B75" s="14"/>
      <c r="C75" s="14"/>
      <c r="D75" s="28">
        <v>0.15</v>
      </c>
      <c r="E75" s="20">
        <f>E74*D75</f>
        <v>109785</v>
      </c>
      <c r="F75" s="27"/>
    </row>
    <row r="76" ht="15.75" customHeight="1">
      <c r="A76" s="25" t="s">
        <v>178</v>
      </c>
      <c r="B76" s="14"/>
      <c r="C76" s="14"/>
      <c r="D76" s="28">
        <v>0.2</v>
      </c>
      <c r="E76" s="20">
        <f>(E74+E75)*D76</f>
        <v>168337</v>
      </c>
      <c r="F76" s="27"/>
    </row>
    <row r="77" ht="15.75" customHeight="1">
      <c r="A77" s="25" t="s">
        <v>101</v>
      </c>
      <c r="B77" s="14"/>
      <c r="C77" s="14"/>
      <c r="D77" s="14"/>
      <c r="E77" s="26">
        <f>E74+E75+E76</f>
        <v>1010022</v>
      </c>
      <c r="F77" s="27"/>
    </row>
    <row r="78" ht="15.75" customHeight="1">
      <c r="A78" s="25" t="s">
        <v>102</v>
      </c>
      <c r="B78" s="14"/>
      <c r="C78" s="14"/>
      <c r="D78" s="28">
        <v>0.15</v>
      </c>
      <c r="E78" s="20">
        <f>E77*D78</f>
        <v>151503.3</v>
      </c>
      <c r="F78" s="29" t="s">
        <v>103</v>
      </c>
    </row>
    <row r="79" ht="24.0" customHeight="1">
      <c r="A79" s="30" t="s">
        <v>104</v>
      </c>
      <c r="B79" s="14"/>
      <c r="C79" s="14"/>
      <c r="D79" s="15"/>
      <c r="E79" s="31">
        <f>E77+E78</f>
        <v>1161525.3</v>
      </c>
      <c r="F79" s="32"/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A1:F1"/>
    <mergeCell ref="A2:F2"/>
    <mergeCell ref="B4:F4"/>
    <mergeCell ref="B5:F5"/>
    <mergeCell ref="B6:F6"/>
    <mergeCell ref="B7:F7"/>
    <mergeCell ref="A10:F10"/>
    <mergeCell ref="A17:D17"/>
    <mergeCell ref="A19:F19"/>
    <mergeCell ref="A26:D26"/>
    <mergeCell ref="A28:F28"/>
    <mergeCell ref="A35:D35"/>
    <mergeCell ref="A37:F37"/>
    <mergeCell ref="A46:D46"/>
    <mergeCell ref="A74:D74"/>
    <mergeCell ref="A75:C75"/>
    <mergeCell ref="A76:C76"/>
    <mergeCell ref="A77:D77"/>
    <mergeCell ref="A78:C78"/>
    <mergeCell ref="A79:D79"/>
    <mergeCell ref="A48:F48"/>
    <mergeCell ref="A52:D52"/>
    <mergeCell ref="A54:F54"/>
    <mergeCell ref="A61:D61"/>
    <mergeCell ref="A63:F63"/>
    <mergeCell ref="A71:D71"/>
    <mergeCell ref="A73:F73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0.0" topLeftCell="A11" activePane="bottomLeft" state="frozen"/>
      <selection activeCell="B12" sqref="B12" pane="bottomLeft"/>
    </sheetView>
  </sheetViews>
  <sheetFormatPr customHeight="1" defaultColWidth="14.43" defaultRowHeight="15.0"/>
  <cols>
    <col customWidth="1" min="1" max="1" width="40.0"/>
    <col customWidth="1" min="2" max="2" width="8.0"/>
    <col customWidth="1" min="3" max="4" width="14.0"/>
    <col customWidth="1" min="5" max="5" width="16.0"/>
    <col customWidth="1" min="6" max="6" width="36.0"/>
    <col customWidth="1" min="7" max="26" width="8.71"/>
  </cols>
  <sheetData>
    <row r="1" ht="33.75" customHeight="1">
      <c r="A1" s="1" t="s">
        <v>179</v>
      </c>
      <c r="B1" s="2"/>
      <c r="C1" s="2"/>
      <c r="D1" s="2"/>
      <c r="E1" s="2"/>
      <c r="F1" s="3"/>
      <c r="G1" s="4"/>
    </row>
    <row r="2" ht="18.0" customHeight="1">
      <c r="A2" s="5" t="s">
        <v>180</v>
      </c>
      <c r="B2" s="2"/>
      <c r="C2" s="2"/>
      <c r="D2" s="2"/>
      <c r="E2" s="2"/>
      <c r="F2" s="3"/>
      <c r="G2" s="4"/>
    </row>
    <row r="3" ht="7.5" customHeight="1">
      <c r="A3" s="4"/>
      <c r="B3" s="4"/>
      <c r="C3" s="4"/>
      <c r="D3" s="4"/>
      <c r="E3" s="4"/>
      <c r="F3" s="4"/>
      <c r="G3" s="4"/>
    </row>
    <row r="4">
      <c r="A4" s="11" t="s">
        <v>40</v>
      </c>
      <c r="B4" s="10"/>
      <c r="C4" s="2"/>
      <c r="D4" s="2"/>
      <c r="E4" s="2"/>
      <c r="F4" s="3"/>
      <c r="G4" s="4"/>
    </row>
    <row r="5">
      <c r="A5" s="11" t="s">
        <v>181</v>
      </c>
      <c r="B5" s="10"/>
      <c r="C5" s="2"/>
      <c r="D5" s="2"/>
      <c r="E5" s="2"/>
      <c r="F5" s="3"/>
      <c r="G5" s="4"/>
    </row>
    <row r="6">
      <c r="A6" s="11" t="s">
        <v>182</v>
      </c>
      <c r="B6" s="10"/>
      <c r="C6" s="2"/>
      <c r="D6" s="2"/>
      <c r="E6" s="2"/>
      <c r="F6" s="3"/>
      <c r="G6" s="4"/>
    </row>
    <row r="7">
      <c r="A7" s="11" t="s">
        <v>183</v>
      </c>
      <c r="B7" s="10"/>
      <c r="C7" s="2"/>
      <c r="D7" s="2"/>
      <c r="E7" s="2"/>
      <c r="F7" s="3"/>
      <c r="G7" s="4"/>
    </row>
    <row r="8">
      <c r="A8" s="11" t="s">
        <v>43</v>
      </c>
      <c r="B8" s="10"/>
      <c r="C8" s="2"/>
      <c r="D8" s="2"/>
      <c r="E8" s="2"/>
      <c r="F8" s="3"/>
      <c r="G8" s="4"/>
    </row>
    <row r="9">
      <c r="A9" s="4"/>
      <c r="B9" s="4"/>
      <c r="C9" s="4"/>
      <c r="D9" s="4"/>
      <c r="E9" s="4"/>
      <c r="F9" s="4"/>
      <c r="G9" s="4"/>
    </row>
    <row r="10" ht="21.75" customHeight="1">
      <c r="A10" s="12" t="s">
        <v>44</v>
      </c>
      <c r="B10" s="12" t="s">
        <v>45</v>
      </c>
      <c r="C10" s="12" t="s">
        <v>46</v>
      </c>
      <c r="D10" s="12" t="s">
        <v>47</v>
      </c>
      <c r="E10" s="12" t="s">
        <v>48</v>
      </c>
      <c r="F10" s="12" t="s">
        <v>49</v>
      </c>
      <c r="G10" s="4"/>
    </row>
    <row r="11" ht="19.5" customHeight="1">
      <c r="A11" s="13" t="s">
        <v>184</v>
      </c>
      <c r="B11" s="14"/>
      <c r="C11" s="14"/>
      <c r="D11" s="14"/>
      <c r="E11" s="14"/>
      <c r="F11" s="15"/>
      <c r="G11" s="4"/>
    </row>
    <row r="12">
      <c r="A12" s="16" t="s">
        <v>185</v>
      </c>
      <c r="B12" s="17">
        <v>8.0</v>
      </c>
      <c r="C12" s="18" t="s">
        <v>186</v>
      </c>
      <c r="D12" s="19">
        <v>5000.0</v>
      </c>
      <c r="E12" s="20">
        <f t="shared" ref="E12:E18" si="1">B12*D12</f>
        <v>40000</v>
      </c>
      <c r="F12" s="21" t="s">
        <v>187</v>
      </c>
      <c r="G12" s="4"/>
    </row>
    <row r="13">
      <c r="A13" s="16" t="s">
        <v>188</v>
      </c>
      <c r="B13" s="17">
        <v>1.0</v>
      </c>
      <c r="C13" s="18" t="s">
        <v>57</v>
      </c>
      <c r="D13" s="19">
        <v>25000.0</v>
      </c>
      <c r="E13" s="20">
        <f t="shared" si="1"/>
        <v>25000</v>
      </c>
      <c r="F13" s="21" t="s">
        <v>189</v>
      </c>
      <c r="G13" s="4"/>
    </row>
    <row r="14">
      <c r="A14" s="16" t="s">
        <v>190</v>
      </c>
      <c r="B14" s="17">
        <v>6.0</v>
      </c>
      <c r="C14" s="18" t="s">
        <v>191</v>
      </c>
      <c r="D14" s="19">
        <v>2500.0</v>
      </c>
      <c r="E14" s="20">
        <f t="shared" si="1"/>
        <v>15000</v>
      </c>
      <c r="F14" s="21"/>
      <c r="G14" s="4"/>
    </row>
    <row r="15">
      <c r="A15" s="16" t="s">
        <v>192</v>
      </c>
      <c r="B15" s="17">
        <v>1.0</v>
      </c>
      <c r="C15" s="18" t="s">
        <v>57</v>
      </c>
      <c r="D15" s="19">
        <v>10000.0</v>
      </c>
      <c r="E15" s="20">
        <f t="shared" si="1"/>
        <v>10000</v>
      </c>
      <c r="F15" s="21"/>
      <c r="G15" s="4"/>
    </row>
    <row r="16">
      <c r="A16" s="16" t="s">
        <v>193</v>
      </c>
      <c r="B16" s="17">
        <v>4.0</v>
      </c>
      <c r="C16" s="18" t="s">
        <v>52</v>
      </c>
      <c r="D16" s="19">
        <v>5000.0</v>
      </c>
      <c r="E16" s="20">
        <f t="shared" si="1"/>
        <v>20000</v>
      </c>
      <c r="F16" s="21"/>
      <c r="G16" s="4"/>
    </row>
    <row r="17">
      <c r="A17" s="16" t="s">
        <v>194</v>
      </c>
      <c r="B17" s="17">
        <v>1.0</v>
      </c>
      <c r="C17" s="18" t="s">
        <v>57</v>
      </c>
      <c r="D17" s="19">
        <v>15000.0</v>
      </c>
      <c r="E17" s="20">
        <f t="shared" si="1"/>
        <v>15000</v>
      </c>
      <c r="F17" s="21" t="s">
        <v>195</v>
      </c>
      <c r="G17" s="4"/>
    </row>
    <row r="18">
      <c r="A18" s="16" t="s">
        <v>196</v>
      </c>
      <c r="B18" s="17">
        <v>1.0</v>
      </c>
      <c r="C18" s="18" t="s">
        <v>57</v>
      </c>
      <c r="D18" s="19">
        <v>10000.0</v>
      </c>
      <c r="E18" s="20">
        <f t="shared" si="1"/>
        <v>10000</v>
      </c>
      <c r="F18" s="21"/>
      <c r="G18" s="4"/>
    </row>
    <row r="19" ht="19.5" customHeight="1">
      <c r="A19" s="22" t="s">
        <v>197</v>
      </c>
      <c r="B19" s="14"/>
      <c r="C19" s="14"/>
      <c r="D19" s="15"/>
      <c r="E19" s="23">
        <f>SUM(E12:E18)</f>
        <v>135000</v>
      </c>
      <c r="F19" s="24"/>
      <c r="G19" s="4"/>
    </row>
    <row r="20">
      <c r="A20" s="4"/>
      <c r="B20" s="4"/>
      <c r="C20" s="4"/>
      <c r="D20" s="4"/>
      <c r="E20" s="4"/>
      <c r="F20" s="4"/>
      <c r="G20" s="4"/>
    </row>
    <row r="21" ht="19.5" customHeight="1">
      <c r="A21" s="13" t="s">
        <v>198</v>
      </c>
      <c r="B21" s="14"/>
      <c r="C21" s="14"/>
      <c r="D21" s="14"/>
      <c r="E21" s="14"/>
      <c r="F21" s="15"/>
      <c r="G21" s="4"/>
    </row>
    <row r="22" ht="15.75" customHeight="1">
      <c r="A22" s="16" t="s">
        <v>199</v>
      </c>
      <c r="B22" s="17">
        <v>8.0</v>
      </c>
      <c r="C22" s="18" t="s">
        <v>52</v>
      </c>
      <c r="D22" s="19">
        <v>12000.0</v>
      </c>
      <c r="E22" s="20">
        <f t="shared" ref="E22:E27" si="2">B22*D22</f>
        <v>96000</v>
      </c>
      <c r="F22" s="21"/>
      <c r="G22" s="4"/>
    </row>
    <row r="23" ht="15.75" customHeight="1">
      <c r="A23" s="16" t="s">
        <v>200</v>
      </c>
      <c r="B23" s="17">
        <v>8.0</v>
      </c>
      <c r="C23" s="18" t="s">
        <v>52</v>
      </c>
      <c r="D23" s="19">
        <v>15000.0</v>
      </c>
      <c r="E23" s="20">
        <f t="shared" si="2"/>
        <v>120000</v>
      </c>
      <c r="F23" s="21"/>
      <c r="G23" s="4"/>
    </row>
    <row r="24" ht="15.75" customHeight="1">
      <c r="A24" s="16" t="s">
        <v>63</v>
      </c>
      <c r="B24" s="17">
        <v>8.0</v>
      </c>
      <c r="C24" s="18" t="s">
        <v>52</v>
      </c>
      <c r="D24" s="19">
        <v>5000.0</v>
      </c>
      <c r="E24" s="20">
        <f t="shared" si="2"/>
        <v>40000</v>
      </c>
      <c r="F24" s="21"/>
      <c r="G24" s="4"/>
    </row>
    <row r="25" ht="15.75" customHeight="1">
      <c r="A25" s="16" t="s">
        <v>138</v>
      </c>
      <c r="B25" s="17">
        <v>8.0</v>
      </c>
      <c r="C25" s="18" t="s">
        <v>52</v>
      </c>
      <c r="D25" s="19">
        <v>5000.0</v>
      </c>
      <c r="E25" s="20">
        <f t="shared" si="2"/>
        <v>40000</v>
      </c>
      <c r="F25" s="21"/>
      <c r="G25" s="4"/>
    </row>
    <row r="26" ht="15.75" customHeight="1">
      <c r="A26" s="16" t="s">
        <v>201</v>
      </c>
      <c r="B26" s="17">
        <v>8.0</v>
      </c>
      <c r="C26" s="18" t="s">
        <v>52</v>
      </c>
      <c r="D26" s="19">
        <v>3000.0</v>
      </c>
      <c r="E26" s="20">
        <f t="shared" si="2"/>
        <v>24000</v>
      </c>
      <c r="F26" s="21"/>
      <c r="G26" s="4"/>
    </row>
    <row r="27" ht="15.75" customHeight="1">
      <c r="A27" s="16" t="s">
        <v>202</v>
      </c>
      <c r="B27" s="17">
        <v>4.0</v>
      </c>
      <c r="C27" s="18" t="s">
        <v>52</v>
      </c>
      <c r="D27" s="19">
        <v>4000.0</v>
      </c>
      <c r="E27" s="20">
        <f t="shared" si="2"/>
        <v>16000</v>
      </c>
      <c r="F27" s="21"/>
      <c r="G27" s="4"/>
    </row>
    <row r="28" ht="19.5" customHeight="1">
      <c r="A28" s="22" t="s">
        <v>66</v>
      </c>
      <c r="B28" s="14"/>
      <c r="C28" s="14"/>
      <c r="D28" s="15"/>
      <c r="E28" s="23">
        <f>SUM(E22:E27)</f>
        <v>336000</v>
      </c>
      <c r="F28" s="24"/>
      <c r="G28" s="4"/>
    </row>
    <row r="29" ht="15.75" customHeight="1">
      <c r="A29" s="4"/>
      <c r="B29" s="4"/>
      <c r="C29" s="4"/>
      <c r="D29" s="4"/>
      <c r="E29" s="4"/>
      <c r="F29" s="4"/>
      <c r="G29" s="4"/>
    </row>
    <row r="30" ht="19.5" customHeight="1">
      <c r="A30" s="13" t="s">
        <v>67</v>
      </c>
      <c r="B30" s="14"/>
      <c r="C30" s="14"/>
      <c r="D30" s="14"/>
      <c r="E30" s="14"/>
      <c r="F30" s="15"/>
      <c r="G30" s="4"/>
    </row>
    <row r="31" ht="15.75" customHeight="1">
      <c r="A31" s="16" t="s">
        <v>203</v>
      </c>
      <c r="B31" s="17">
        <v>8.0</v>
      </c>
      <c r="C31" s="18" t="s">
        <v>52</v>
      </c>
      <c r="D31" s="19">
        <v>8000.0</v>
      </c>
      <c r="E31" s="20">
        <f t="shared" ref="E31:E37" si="3">B31*D31</f>
        <v>64000</v>
      </c>
      <c r="F31" s="21"/>
      <c r="G31" s="4"/>
    </row>
    <row r="32" ht="15.75" customHeight="1">
      <c r="A32" s="16" t="s">
        <v>204</v>
      </c>
      <c r="B32" s="17">
        <v>8.0</v>
      </c>
      <c r="C32" s="18" t="s">
        <v>52</v>
      </c>
      <c r="D32" s="19">
        <v>4000.0</v>
      </c>
      <c r="E32" s="20">
        <f t="shared" si="3"/>
        <v>32000</v>
      </c>
      <c r="F32" s="21"/>
      <c r="G32" s="4"/>
    </row>
    <row r="33" ht="15.75" customHeight="1">
      <c r="A33" s="16" t="s">
        <v>205</v>
      </c>
      <c r="B33" s="17">
        <v>8.0</v>
      </c>
      <c r="C33" s="18" t="s">
        <v>52</v>
      </c>
      <c r="D33" s="19">
        <v>3000.0</v>
      </c>
      <c r="E33" s="20">
        <f t="shared" si="3"/>
        <v>24000</v>
      </c>
      <c r="F33" s="21"/>
      <c r="G33" s="4"/>
    </row>
    <row r="34" ht="15.75" customHeight="1">
      <c r="A34" s="16" t="s">
        <v>147</v>
      </c>
      <c r="B34" s="17">
        <v>8.0</v>
      </c>
      <c r="C34" s="18" t="s">
        <v>52</v>
      </c>
      <c r="D34" s="19">
        <v>4000.0</v>
      </c>
      <c r="E34" s="20">
        <f t="shared" si="3"/>
        <v>32000</v>
      </c>
      <c r="F34" s="21"/>
      <c r="G34" s="4"/>
    </row>
    <row r="35" ht="15.75" customHeight="1">
      <c r="A35" s="16" t="s">
        <v>206</v>
      </c>
      <c r="B35" s="17">
        <v>2.0</v>
      </c>
      <c r="C35" s="18" t="s">
        <v>52</v>
      </c>
      <c r="D35" s="19">
        <v>8000.0</v>
      </c>
      <c r="E35" s="20">
        <f t="shared" si="3"/>
        <v>16000</v>
      </c>
      <c r="F35" s="21" t="s">
        <v>207</v>
      </c>
      <c r="G35" s="4"/>
    </row>
    <row r="36" ht="15.75" customHeight="1">
      <c r="A36" s="16" t="s">
        <v>208</v>
      </c>
      <c r="B36" s="17">
        <v>8.0</v>
      </c>
      <c r="C36" s="18" t="s">
        <v>52</v>
      </c>
      <c r="D36" s="19">
        <v>2000.0</v>
      </c>
      <c r="E36" s="20">
        <f t="shared" si="3"/>
        <v>16000</v>
      </c>
      <c r="F36" s="21"/>
      <c r="G36" s="4"/>
    </row>
    <row r="37" ht="15.75" customHeight="1">
      <c r="A37" s="16" t="s">
        <v>209</v>
      </c>
      <c r="B37" s="17">
        <v>1.0</v>
      </c>
      <c r="C37" s="18" t="s">
        <v>57</v>
      </c>
      <c r="D37" s="19">
        <v>8000.0</v>
      </c>
      <c r="E37" s="20">
        <f t="shared" si="3"/>
        <v>8000</v>
      </c>
      <c r="F37" s="21"/>
      <c r="G37" s="4"/>
    </row>
    <row r="38" ht="19.5" customHeight="1">
      <c r="A38" s="22" t="s">
        <v>75</v>
      </c>
      <c r="B38" s="14"/>
      <c r="C38" s="14"/>
      <c r="D38" s="15"/>
      <c r="E38" s="23">
        <f>SUM(E31:E37)</f>
        <v>192000</v>
      </c>
      <c r="F38" s="24"/>
      <c r="G38" s="4"/>
    </row>
    <row r="39" ht="15.75" customHeight="1">
      <c r="A39" s="4"/>
      <c r="B39" s="4"/>
      <c r="C39" s="4"/>
      <c r="D39" s="4"/>
      <c r="E39" s="4"/>
      <c r="F39" s="4"/>
      <c r="G39" s="4"/>
    </row>
    <row r="40" ht="19.5" customHeight="1">
      <c r="A40" s="13" t="s">
        <v>210</v>
      </c>
      <c r="B40" s="14"/>
      <c r="C40" s="14"/>
      <c r="D40" s="14"/>
      <c r="E40" s="14"/>
      <c r="F40" s="15"/>
      <c r="G40" s="4"/>
    </row>
    <row r="41" ht="15.75" customHeight="1">
      <c r="A41" s="16" t="s">
        <v>211</v>
      </c>
      <c r="B41" s="17">
        <v>8.0</v>
      </c>
      <c r="C41" s="18" t="s">
        <v>52</v>
      </c>
      <c r="D41" s="19">
        <v>5000.0</v>
      </c>
      <c r="E41" s="20">
        <f t="shared" ref="E41:E49" si="4">B41*D41</f>
        <v>40000</v>
      </c>
      <c r="F41" s="21"/>
      <c r="G41" s="4"/>
    </row>
    <row r="42" ht="15.75" customHeight="1">
      <c r="A42" s="16" t="s">
        <v>160</v>
      </c>
      <c r="B42" s="17">
        <v>1.0</v>
      </c>
      <c r="C42" s="18" t="s">
        <v>57</v>
      </c>
      <c r="D42" s="19">
        <v>30000.0</v>
      </c>
      <c r="E42" s="20">
        <f t="shared" si="4"/>
        <v>30000</v>
      </c>
      <c r="F42" s="21"/>
      <c r="G42" s="4"/>
    </row>
    <row r="43" ht="15.75" customHeight="1">
      <c r="A43" s="16" t="s">
        <v>212</v>
      </c>
      <c r="B43" s="17">
        <v>6.0</v>
      </c>
      <c r="C43" s="18" t="s">
        <v>213</v>
      </c>
      <c r="D43" s="19">
        <v>6000.0</v>
      </c>
      <c r="E43" s="20">
        <f t="shared" si="4"/>
        <v>36000</v>
      </c>
      <c r="F43" s="21" t="s">
        <v>214</v>
      </c>
      <c r="G43" s="4"/>
    </row>
    <row r="44" ht="15.75" customHeight="1">
      <c r="A44" s="16" t="s">
        <v>215</v>
      </c>
      <c r="B44" s="17">
        <v>35.0</v>
      </c>
      <c r="C44" s="18" t="s">
        <v>166</v>
      </c>
      <c r="D44" s="19">
        <v>1500.0</v>
      </c>
      <c r="E44" s="20">
        <f t="shared" si="4"/>
        <v>52500</v>
      </c>
      <c r="F44" s="21" t="s">
        <v>216</v>
      </c>
      <c r="G44" s="4"/>
    </row>
    <row r="45" ht="15.75" customHeight="1">
      <c r="A45" s="16" t="s">
        <v>217</v>
      </c>
      <c r="B45" s="17">
        <v>35.0</v>
      </c>
      <c r="C45" s="18" t="s">
        <v>162</v>
      </c>
      <c r="D45" s="19">
        <v>800.0</v>
      </c>
      <c r="E45" s="20">
        <f t="shared" si="4"/>
        <v>28000</v>
      </c>
      <c r="F45" s="21"/>
      <c r="G45" s="4"/>
    </row>
    <row r="46" ht="15.75" customHeight="1">
      <c r="A46" s="16" t="s">
        <v>218</v>
      </c>
      <c r="B46" s="17">
        <v>40.0</v>
      </c>
      <c r="C46" s="18" t="s">
        <v>162</v>
      </c>
      <c r="D46" s="19">
        <v>400.0</v>
      </c>
      <c r="E46" s="20">
        <f t="shared" si="4"/>
        <v>16000</v>
      </c>
      <c r="F46" s="21"/>
      <c r="G46" s="4"/>
    </row>
    <row r="47" ht="15.75" customHeight="1">
      <c r="A47" s="16" t="s">
        <v>219</v>
      </c>
      <c r="B47" s="17">
        <v>1.0</v>
      </c>
      <c r="C47" s="18" t="s">
        <v>57</v>
      </c>
      <c r="D47" s="19">
        <v>8000.0</v>
      </c>
      <c r="E47" s="20">
        <f t="shared" si="4"/>
        <v>8000</v>
      </c>
      <c r="F47" s="21"/>
      <c r="G47" s="4"/>
    </row>
    <row r="48" ht="15.75" customHeight="1">
      <c r="A48" s="16" t="s">
        <v>220</v>
      </c>
      <c r="B48" s="17">
        <v>1.0</v>
      </c>
      <c r="C48" s="18" t="s">
        <v>57</v>
      </c>
      <c r="D48" s="19">
        <v>10000.0</v>
      </c>
      <c r="E48" s="20">
        <f t="shared" si="4"/>
        <v>10000</v>
      </c>
      <c r="F48" s="21"/>
      <c r="G48" s="4"/>
    </row>
    <row r="49" ht="15.75" customHeight="1">
      <c r="A49" s="16" t="s">
        <v>221</v>
      </c>
      <c r="B49" s="17">
        <v>10.0</v>
      </c>
      <c r="C49" s="18" t="s">
        <v>79</v>
      </c>
      <c r="D49" s="19">
        <v>1000.0</v>
      </c>
      <c r="E49" s="20">
        <f t="shared" si="4"/>
        <v>10000</v>
      </c>
      <c r="F49" s="21"/>
      <c r="G49" s="4"/>
    </row>
    <row r="50" ht="19.5" customHeight="1">
      <c r="A50" s="22" t="s">
        <v>83</v>
      </c>
      <c r="B50" s="14"/>
      <c r="C50" s="14"/>
      <c r="D50" s="15"/>
      <c r="E50" s="23">
        <f>SUM(E41:E49)</f>
        <v>230500</v>
      </c>
      <c r="F50" s="24"/>
      <c r="G50" s="4"/>
    </row>
    <row r="51" ht="15.75" customHeight="1">
      <c r="A51" s="4"/>
      <c r="B51" s="4"/>
      <c r="C51" s="4"/>
      <c r="D51" s="4"/>
      <c r="E51" s="4"/>
      <c r="F51" s="4"/>
      <c r="G51" s="4"/>
    </row>
    <row r="52" ht="19.5" customHeight="1">
      <c r="A52" s="13" t="s">
        <v>222</v>
      </c>
      <c r="B52" s="14"/>
      <c r="C52" s="14"/>
      <c r="D52" s="14"/>
      <c r="E52" s="14"/>
      <c r="F52" s="15"/>
      <c r="G52" s="4"/>
    </row>
    <row r="53" ht="15.75" customHeight="1">
      <c r="A53" s="16" t="s">
        <v>223</v>
      </c>
      <c r="B53" s="17">
        <v>15.0</v>
      </c>
      <c r="C53" s="18" t="s">
        <v>52</v>
      </c>
      <c r="D53" s="19">
        <v>6000.0</v>
      </c>
      <c r="E53" s="20">
        <f t="shared" ref="E53:E60" si="5">B53*D53</f>
        <v>90000</v>
      </c>
      <c r="F53" s="21" t="s">
        <v>224</v>
      </c>
      <c r="G53" s="4"/>
    </row>
    <row r="54" ht="15.75" customHeight="1">
      <c r="A54" s="16" t="s">
        <v>225</v>
      </c>
      <c r="B54" s="17">
        <v>8.0</v>
      </c>
      <c r="C54" s="18" t="s">
        <v>52</v>
      </c>
      <c r="D54" s="19">
        <v>6000.0</v>
      </c>
      <c r="E54" s="20">
        <f t="shared" si="5"/>
        <v>48000</v>
      </c>
      <c r="F54" s="21" t="s">
        <v>226</v>
      </c>
      <c r="G54" s="4"/>
    </row>
    <row r="55" ht="15.75" customHeight="1">
      <c r="A55" s="16" t="s">
        <v>87</v>
      </c>
      <c r="B55" s="17">
        <v>5.0</v>
      </c>
      <c r="C55" s="18" t="s">
        <v>52</v>
      </c>
      <c r="D55" s="19">
        <v>8000.0</v>
      </c>
      <c r="E55" s="20">
        <f t="shared" si="5"/>
        <v>40000</v>
      </c>
      <c r="F55" s="21"/>
      <c r="G55" s="4"/>
    </row>
    <row r="56" ht="15.75" customHeight="1">
      <c r="A56" s="16" t="s">
        <v>88</v>
      </c>
      <c r="B56" s="17">
        <v>4.0</v>
      </c>
      <c r="C56" s="18" t="s">
        <v>52</v>
      </c>
      <c r="D56" s="19">
        <v>6000.0</v>
      </c>
      <c r="E56" s="20">
        <f t="shared" si="5"/>
        <v>24000</v>
      </c>
      <c r="F56" s="21"/>
      <c r="G56" s="4"/>
    </row>
    <row r="57" ht="15.75" customHeight="1">
      <c r="A57" s="16" t="s">
        <v>227</v>
      </c>
      <c r="B57" s="17">
        <v>1.0</v>
      </c>
      <c r="C57" s="18" t="s">
        <v>57</v>
      </c>
      <c r="D57" s="19">
        <v>8000.0</v>
      </c>
      <c r="E57" s="20">
        <f t="shared" si="5"/>
        <v>8000</v>
      </c>
      <c r="F57" s="21" t="s">
        <v>228</v>
      </c>
      <c r="G57" s="4"/>
    </row>
    <row r="58" ht="15.75" customHeight="1">
      <c r="A58" s="16" t="s">
        <v>229</v>
      </c>
      <c r="B58" s="17">
        <v>1.0</v>
      </c>
      <c r="C58" s="18" t="s">
        <v>57</v>
      </c>
      <c r="D58" s="19">
        <v>25000.0</v>
      </c>
      <c r="E58" s="20">
        <f t="shared" si="5"/>
        <v>25000</v>
      </c>
      <c r="F58" s="21" t="s">
        <v>230</v>
      </c>
      <c r="G58" s="4"/>
    </row>
    <row r="59" ht="15.75" customHeight="1">
      <c r="A59" s="16" t="s">
        <v>89</v>
      </c>
      <c r="B59" s="17">
        <v>3.0</v>
      </c>
      <c r="C59" s="18" t="s">
        <v>90</v>
      </c>
      <c r="D59" s="19">
        <v>5000.0</v>
      </c>
      <c r="E59" s="20">
        <f t="shared" si="5"/>
        <v>15000</v>
      </c>
      <c r="F59" s="21"/>
      <c r="G59" s="4"/>
    </row>
    <row r="60" ht="15.75" customHeight="1">
      <c r="A60" s="16" t="s">
        <v>231</v>
      </c>
      <c r="B60" s="17">
        <v>1.0</v>
      </c>
      <c r="C60" s="18" t="s">
        <v>57</v>
      </c>
      <c r="D60" s="19">
        <v>5000.0</v>
      </c>
      <c r="E60" s="20">
        <f t="shared" si="5"/>
        <v>5000</v>
      </c>
      <c r="F60" s="21" t="s">
        <v>232</v>
      </c>
      <c r="G60" s="4"/>
    </row>
    <row r="61" ht="19.5" customHeight="1">
      <c r="A61" s="22" t="s">
        <v>96</v>
      </c>
      <c r="B61" s="14"/>
      <c r="C61" s="14"/>
      <c r="D61" s="15"/>
      <c r="E61" s="23">
        <f>SUM(E53:E60)</f>
        <v>255000</v>
      </c>
      <c r="F61" s="24"/>
      <c r="G61" s="4"/>
    </row>
    <row r="62" ht="15.75" customHeight="1">
      <c r="A62" s="4"/>
      <c r="B62" s="4"/>
      <c r="C62" s="4"/>
      <c r="D62" s="4"/>
      <c r="E62" s="4"/>
      <c r="F62" s="4"/>
      <c r="G62" s="4"/>
    </row>
    <row r="63" ht="19.5" customHeight="1">
      <c r="A63" s="13" t="s">
        <v>97</v>
      </c>
      <c r="B63" s="14"/>
      <c r="C63" s="14"/>
      <c r="D63" s="14"/>
      <c r="E63" s="14"/>
      <c r="F63" s="15"/>
      <c r="G63" s="4"/>
    </row>
    <row r="64" ht="15.75" customHeight="1">
      <c r="A64" s="25" t="s">
        <v>98</v>
      </c>
      <c r="B64" s="14"/>
      <c r="C64" s="14"/>
      <c r="D64" s="14"/>
      <c r="E64" s="26">
        <f>E19+E28+E38+E50+E61</f>
        <v>1148500</v>
      </c>
      <c r="F64" s="27"/>
      <c r="G64" s="4"/>
    </row>
    <row r="65" ht="15.75" customHeight="1">
      <c r="A65" s="25" t="s">
        <v>233</v>
      </c>
      <c r="B65" s="14"/>
      <c r="C65" s="14"/>
      <c r="D65" s="28">
        <v>0.12</v>
      </c>
      <c r="E65" s="20">
        <f>E64*D65</f>
        <v>137820</v>
      </c>
      <c r="F65" s="27"/>
      <c r="G65" s="4"/>
    </row>
    <row r="66" ht="15.75" customHeight="1">
      <c r="A66" s="25" t="s">
        <v>234</v>
      </c>
      <c r="B66" s="14"/>
      <c r="C66" s="14"/>
      <c r="D66" s="28">
        <v>0.2</v>
      </c>
      <c r="E66" s="20">
        <f>(E64+E65)*D66</f>
        <v>257264</v>
      </c>
      <c r="F66" s="27"/>
      <c r="G66" s="4"/>
    </row>
    <row r="67" ht="15.75" customHeight="1">
      <c r="A67" s="25" t="s">
        <v>101</v>
      </c>
      <c r="B67" s="14"/>
      <c r="C67" s="14"/>
      <c r="D67" s="14"/>
      <c r="E67" s="26">
        <f>E64+E65+E66</f>
        <v>1543584</v>
      </c>
      <c r="F67" s="27"/>
      <c r="G67" s="4"/>
    </row>
    <row r="68" ht="15.75" customHeight="1">
      <c r="A68" s="25" t="s">
        <v>235</v>
      </c>
      <c r="B68" s="14"/>
      <c r="C68" s="14"/>
      <c r="D68" s="28">
        <v>0.02</v>
      </c>
      <c r="E68" s="20">
        <f>E67*D68</f>
        <v>30871.68</v>
      </c>
      <c r="F68" s="29" t="s">
        <v>236</v>
      </c>
      <c r="G68" s="4"/>
    </row>
    <row r="69" ht="15.75" customHeight="1">
      <c r="A69" s="25" t="s">
        <v>237</v>
      </c>
      <c r="B69" s="14"/>
      <c r="C69" s="14"/>
      <c r="D69" s="28">
        <v>0.15</v>
      </c>
      <c r="E69" s="20">
        <f>E67*D69</f>
        <v>231537.6</v>
      </c>
      <c r="F69" s="29" t="s">
        <v>238</v>
      </c>
      <c r="G69" s="4"/>
    </row>
    <row r="70" ht="24.0" customHeight="1">
      <c r="A70" s="30" t="s">
        <v>104</v>
      </c>
      <c r="B70" s="14"/>
      <c r="C70" s="14"/>
      <c r="D70" s="15"/>
      <c r="E70" s="31">
        <f>E67+E69</f>
        <v>1775121.6</v>
      </c>
      <c r="F70" s="32"/>
      <c r="G70" s="4"/>
    </row>
    <row r="71" ht="15.75" customHeight="1">
      <c r="A71" s="4"/>
      <c r="B71" s="4"/>
      <c r="C71" s="4"/>
      <c r="D71" s="4"/>
      <c r="E71" s="4"/>
      <c r="F71" s="4"/>
      <c r="G71" s="4"/>
    </row>
    <row r="72" ht="15.75" customHeight="1">
      <c r="A72" s="25" t="s">
        <v>239</v>
      </c>
      <c r="B72" s="14"/>
      <c r="C72" s="14"/>
      <c r="D72" s="14"/>
      <c r="E72" s="26">
        <f>E70-E68</f>
        <v>1744249.92</v>
      </c>
      <c r="F72" s="29" t="s">
        <v>240</v>
      </c>
      <c r="G72" s="4"/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A1:F1"/>
    <mergeCell ref="A2:F2"/>
    <mergeCell ref="B4:F4"/>
    <mergeCell ref="B5:F5"/>
    <mergeCell ref="B6:F6"/>
    <mergeCell ref="B7:F7"/>
    <mergeCell ref="B8:F8"/>
    <mergeCell ref="A11:F11"/>
    <mergeCell ref="A19:D19"/>
    <mergeCell ref="A21:F21"/>
    <mergeCell ref="A28:D28"/>
    <mergeCell ref="A30:F30"/>
    <mergeCell ref="A38:D38"/>
    <mergeCell ref="A40:F40"/>
    <mergeCell ref="A67:D67"/>
    <mergeCell ref="A68:C68"/>
    <mergeCell ref="A69:C69"/>
    <mergeCell ref="A70:D70"/>
    <mergeCell ref="A72:D72"/>
    <mergeCell ref="A50:D50"/>
    <mergeCell ref="A52:F52"/>
    <mergeCell ref="A61:D61"/>
    <mergeCell ref="A63:F63"/>
    <mergeCell ref="A64:D64"/>
    <mergeCell ref="A65:C65"/>
    <mergeCell ref="A66:C66"/>
  </mergeCells>
  <printOptions/>
  <pageMargins bottom="1.0" footer="0.0" header="0.0" left="0.75" right="0.75" top="1.0"/>
  <pageSetup paperSize="9" orientation="portrait"/>
  <drawing r:id="rId1"/>
</worksheet>
</file>